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090723\משרד החינוך\לקראת בגרות מלאה\"/>
    </mc:Choice>
  </mc:AlternateContent>
  <xr:revisionPtr revIDLastSave="0" documentId="13_ncr:1_{81FE72D3-5AA5-40D4-8EB8-CFB4E574F3D3}" xr6:coauthVersionLast="47" xr6:coauthVersionMax="47" xr10:uidLastSave="{00000000-0000-0000-0000-000000000000}"/>
  <bookViews>
    <workbookView xWindow="-19320" yWindow="-2730" windowWidth="19440" windowHeight="14880" tabRatio="805" activeTab="1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מחוון!$A$1:$K$81</definedName>
    <definedName name="_xlnm.Print_Area" localSheetId="2">'סיכום הצעות'!$A$1:$M$30</definedName>
    <definedName name="_xlnm.Print_Area" localSheetId="1">קריטריונים!$A$1:$M$39</definedName>
    <definedName name="_xlnm.Print_Titles" localSheetId="0">מחוון!$1:$3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22" l="1"/>
  <c r="L40" i="22"/>
  <c r="F37" i="22"/>
  <c r="F38" i="22"/>
  <c r="F39" i="22"/>
  <c r="F36" i="22"/>
  <c r="L21" i="22" s="1"/>
  <c r="D21" i="16"/>
  <c r="D17" i="16"/>
  <c r="A18" i="16"/>
  <c r="A14" i="16"/>
  <c r="D10" i="16"/>
  <c r="D13" i="16" s="1"/>
  <c r="C24" i="2"/>
  <c r="C23" i="2"/>
  <c r="C25" i="2" s="1"/>
  <c r="H4" i="2"/>
  <c r="G4" i="2"/>
  <c r="L4" i="22"/>
  <c r="C2" i="16"/>
  <c r="H59" i="22"/>
  <c r="H64" i="22"/>
  <c r="H40" i="22"/>
  <c r="H69" i="22"/>
  <c r="E22" i="22"/>
  <c r="H21" i="22"/>
  <c r="E9" i="22"/>
  <c r="H8" i="22"/>
  <c r="E5" i="22"/>
  <c r="H4" i="22"/>
  <c r="D7" i="16"/>
  <c r="E26" i="22"/>
  <c r="H30" i="22"/>
  <c r="E14" i="22"/>
  <c r="H13" i="22"/>
  <c r="H20" i="22"/>
  <c r="H19" i="22"/>
  <c r="L18" i="22"/>
  <c r="H18" i="22"/>
  <c r="H25" i="22"/>
  <c r="M3" i="22"/>
  <c r="H17" i="22"/>
  <c r="I17" i="22" s="1"/>
  <c r="H34" i="22"/>
  <c r="I7" i="2"/>
  <c r="J20" i="2"/>
  <c r="D9" i="16"/>
</calcChain>
</file>

<file path=xl/sharedStrings.xml><?xml version="1.0" encoding="utf-8"?>
<sst xmlns="http://schemas.openxmlformats.org/spreadsheetml/2006/main" count="279" uniqueCount="171">
  <si>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</si>
  <si>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</si>
  <si>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</si>
  <si>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</si>
  <si>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</si>
  <si>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</si>
  <si>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</si>
  <si>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</si>
  <si>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</si>
  <si>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</si>
  <si>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</si>
  <si>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</si>
  <si>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</si>
  <si>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</si>
  <si>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</si>
  <si>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</si>
  <si>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</si>
  <si>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</si>
  <si>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</si>
  <si>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</si>
  <si>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</si>
  <si>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</si>
  <si>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</si>
  <si>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</si>
  <si>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</si>
  <si>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</si>
  <si>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</si>
  <si>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</si>
  <si>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</si>
  <si>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</si>
  <si>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</si>
  <si>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</si>
  <si>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</si>
  <si>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</si>
  <si>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</si>
  <si>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</si>
  <si>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</si>
  <si>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</si>
  <si>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</si>
  <si>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</si>
  <si>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</si>
  <si>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</si>
  <si>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</si>
  <si>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</si>
  <si>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</si>
  <si>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</si>
  <si>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</si>
  <si>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</si>
  <si>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</si>
  <si>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</si>
  <si>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</si>
  <si>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</si>
  <si>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</si>
  <si>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</si>
  <si>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 xml:space="preserve">הכשרה רלוונטית נוספת </t>
  </si>
  <si>
    <t>+1</t>
  </si>
  <si>
    <t>שם וחתימה</t>
  </si>
  <si>
    <t>ההיקף הנדרש</t>
  </si>
  <si>
    <t>התאמת הניסיון המוצג לנדרש במכרז</t>
  </si>
  <si>
    <t>עפ"י היקפים מינימליים נדרשים</t>
  </si>
  <si>
    <t>עפ"י המחוון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</si>
  <si>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</si>
  <si>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</si>
  <si>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</si>
  <si>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</si>
  <si>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</si>
  <si>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</si>
  <si>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</si>
  <si>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</si>
  <si>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</si>
  <si>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</si>
  <si>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</si>
  <si>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</si>
  <si>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</si>
  <si>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ציון סופי משוקלל</t>
  </si>
  <si>
    <t>התאמת הניסיון לנדרש</t>
  </si>
  <si>
    <t xml:space="preserve">אגף א' חינוך על יסודי </t>
  </si>
  <si>
    <t xml:space="preserve">ניסיון בארגון וניהול מערך הוראה </t>
  </si>
  <si>
    <t>פחות מ- 3 שנים</t>
  </si>
  <si>
    <t>3 שנים</t>
  </si>
  <si>
    <t xml:space="preserve"> 4-5 שנים</t>
  </si>
  <si>
    <t>6 שנים ומעלה</t>
  </si>
  <si>
    <t>לכל שנה +1.00</t>
  </si>
  <si>
    <t>תואר שני</t>
  </si>
  <si>
    <t>אינו בעל תעודה או רשיון הוראה כנדרש</t>
  </si>
  <si>
    <t>בעל תעודה או רשיון הוראה כנדרש</t>
  </si>
  <si>
    <t>פחות מתואר ראשון</t>
  </si>
  <si>
    <t>תואר ראשון</t>
  </si>
  <si>
    <t>הנושא:הפעלת תוכנית לשיפור זכאות לבגרות - תוכנית לב"ם (לקראת בגרות מלאה)</t>
  </si>
  <si>
    <t>הנושא: הפעלת תוכנית לשיפור זכאות לבגרות - תוכנית לב"ם (לקראת בגרות מלאה)</t>
  </si>
  <si>
    <t>פחות מ- 4 בתי ספר</t>
  </si>
  <si>
    <t xml:space="preserve"> 4 בתי ספר</t>
  </si>
  <si>
    <t xml:space="preserve"> 5-7 בתי ספר</t>
  </si>
  <si>
    <t xml:space="preserve"> 8 בתי ספר ומעלה</t>
  </si>
  <si>
    <t>מנהל התוכנית</t>
  </si>
  <si>
    <t>מנהל תוכנית</t>
  </si>
  <si>
    <t>ניסיון של מנהל תוכנית</t>
  </si>
  <si>
    <t>הכשרה של מנהל תוכנית</t>
  </si>
  <si>
    <t xml:space="preserve">תעודת הוראה או רשיון הוראה </t>
  </si>
  <si>
    <t>4 שנים</t>
  </si>
  <si>
    <t>5 שנים ומעלה</t>
  </si>
  <si>
    <t xml:space="preserve">הכשרה </t>
  </si>
  <si>
    <t xml:space="preserve">שנות ניסיון בניהול של פעילות חינוכית  </t>
  </si>
  <si>
    <t>שנות ניסיון בהגשה למבחני בגרות</t>
  </si>
  <si>
    <t xml:space="preserve">תלמידים שהשתתפו בלמידה במצטבר בחמש השנים האחרונות </t>
  </si>
  <si>
    <t>פחות מ- 3,000 תלמידים</t>
  </si>
  <si>
    <t>3,001 - 4,000</t>
  </si>
  <si>
    <t>4,001 - 5,000</t>
  </si>
  <si>
    <t>5,001 - 6,000</t>
  </si>
  <si>
    <t>6,001 תלמידים ומעלה</t>
  </si>
  <si>
    <t>לכל בית ספר +0.75</t>
  </si>
  <si>
    <t>מנהל פדגוגי לב"מ</t>
  </si>
  <si>
    <t>10 שנות ניסיון</t>
  </si>
  <si>
    <t>פחות מ-10 שנות ניסיון</t>
  </si>
  <si>
    <t>11 - 12 שנות ניסיון</t>
  </si>
  <si>
    <t>13 - 14 שנות ניסיון</t>
  </si>
  <si>
    <t>15 שנות ניסיון ומעלה</t>
  </si>
  <si>
    <t xml:space="preserve">שנות ניסיון בהוראה </t>
  </si>
  <si>
    <t>פחות מ-5 שנות ניסיון</t>
  </si>
  <si>
    <t>5 שנות ניסיון</t>
  </si>
  <si>
    <t>6 - 7 שנות ניסיון</t>
  </si>
  <si>
    <t>8 - 9 שנות ניסיון</t>
  </si>
  <si>
    <t>10 שנות ניסיון ומעלה</t>
  </si>
  <si>
    <t>מנהל פדגוגי המחצית השלישית</t>
  </si>
  <si>
    <t>שנות ניסיון בהוראה בחטיבה העליונה</t>
  </si>
  <si>
    <t>שנות ניסיון בהוראה בריכוז תכנית של הכנת קבוצות של תלמידים לבחינות בגרות והגשתם לבחינות בגרות, בהיקף של לפחות 300 תלמידים בשנה</t>
  </si>
  <si>
    <t>פחות מ-3 שנות ניסיון</t>
  </si>
  <si>
    <t>3 שנות ניסיון</t>
  </si>
  <si>
    <t>4 - 5 שנות ניסיון</t>
  </si>
  <si>
    <t>8 שנות ניסיון ומעלה</t>
  </si>
  <si>
    <t>פחות מ-2 שנות ניסיון</t>
  </si>
  <si>
    <t>2 שנות ניסיון</t>
  </si>
  <si>
    <t>3 - 4 שנות ניסיון</t>
  </si>
  <si>
    <t>5 - 6 שנות ניסיון</t>
  </si>
  <si>
    <t>7 שנות ניסיון ומעלה</t>
  </si>
  <si>
    <t>פחות מתואר שני</t>
  </si>
  <si>
    <t>תואר שלישי</t>
  </si>
  <si>
    <t>שנות ניסיון בעמידה במלוא דרישות תנאי הסף 2.8.5</t>
  </si>
  <si>
    <t>ניסיון של מנהל פדגוגי לב"מ</t>
  </si>
  <si>
    <t>הכשרה של מנהל פדגוגי לב"מ</t>
  </si>
  <si>
    <t>ניסיון מנהל פדגוגי המחצית השלישית</t>
  </si>
  <si>
    <t>הכשרה מנהל פדגוגי המחצית השלישית</t>
  </si>
  <si>
    <t>לב"מ</t>
  </si>
  <si>
    <t>המחצית השלישית</t>
  </si>
  <si>
    <t>בית ספר איזורי</t>
  </si>
  <si>
    <t>מרכז למידה בית ספרי</t>
  </si>
  <si>
    <t>מחיר לחצי יחידה לקבוצה הלומדת יחידת לימוד אחת (40 שעות לימודים)</t>
  </si>
  <si>
    <t>מחיר לחצי יחידה לקבוצה הלומדת שתי יחידות לימוד (50 שעות לימודים)</t>
  </si>
  <si>
    <t>מחיר לקבוצה הלומדת יחידת לימוד אחת (80 שעות לימודים)</t>
  </si>
  <si>
    <r>
      <rPr>
        <sz val="10"/>
        <rFont val="Times New Roman"/>
        <family val="1"/>
      </rPr>
      <t xml:space="preserve"> </t>
    </r>
    <r>
      <rPr>
        <sz val="10"/>
        <rFont val="David"/>
        <family val="2"/>
      </rPr>
      <t>מחיר לקבוצה הלומדת 2 יחידות לימוד (100 שעות לימודים)</t>
    </r>
  </si>
  <si>
    <t>מחיר לקבוצה הלומדת 2 יחידות לימוד (100 שעות לימודים)</t>
  </si>
  <si>
    <t>מחיר לקבוצה</t>
  </si>
  <si>
    <t xml:space="preserve">בתי ספר בהם סופקה הלמידה במצטבר בחמש השנים האחרונות </t>
  </si>
  <si>
    <t>תלמידים בחמש השנים האחרונות</t>
  </si>
  <si>
    <t>3,000 תלמידים</t>
  </si>
  <si>
    <t>3.001 - 4.500 תלמידים</t>
  </si>
  <si>
    <t>4,501 - 6,000 תלמידים</t>
  </si>
  <si>
    <t>ראיון</t>
  </si>
  <si>
    <t xml:space="preserve">ראיון </t>
  </si>
  <si>
    <t>התרשמות כללית</t>
  </si>
  <si>
    <t>ניסיון בניהול אופרציות דומות בהיבטי ניהול כוח אדם והקצאת משאבים.</t>
  </si>
  <si>
    <t>ניסיון בניהול מערכות מידע להפעלת תוכניות דומות.</t>
  </si>
  <si>
    <t>ניסיון בתכלול מערך נרחב של קבוצות הוראה.</t>
  </si>
  <si>
    <t>ניסיון בהכנה לבגרות.</t>
  </si>
  <si>
    <t>ניסיון בעבודה עם תלמידים מתקשים.</t>
  </si>
  <si>
    <t>תיכלול מערך למידה מבוזר הכולל כמות קבוצות גדולה במיקומים שונים</t>
  </si>
  <si>
    <t>ניסיון בהנחיית מורים להכנה לבגרות.</t>
  </si>
  <si>
    <t>התרשמות כללית.</t>
  </si>
  <si>
    <t>40/10.2023</t>
  </si>
  <si>
    <t>מחיר להפעלת קבוצה אחת בהיקף 40 שעות</t>
  </si>
  <si>
    <t>מחיר להפעלת קבוצה אחת בהיקף 20 שעות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</si>
</sst>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sz val="9"/>
      <name val="David"/>
      <family val="2"/>
      <charset val="177"/>
    </font>
    <font>
      <b/>
      <i/>
      <sz val="11"/>
      <name val="David"/>
      <family val="2"/>
      <charset val="177"/>
    </font>
    <font>
      <b/>
      <sz val="10"/>
      <name val="David"/>
      <family val="2"/>
    </font>
    <font>
      <sz val="10"/>
      <name val="Times New Roman"/>
      <family val="1"/>
    </font>
    <font>
      <sz val="10"/>
      <name val="David"/>
      <family val="2"/>
    </font>
    <font>
      <sz val="10"/>
      <name val="David"/>
      <family val="1"/>
      <charset val="177"/>
    </font>
    <font>
      <b/>
      <sz val="14"/>
      <name val="David"/>
      <family val="2"/>
    </font>
    <font>
      <sz val="12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3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25" xfId="0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 readingOrder="2"/>
    </xf>
    <xf numFmtId="0" fontId="28" fillId="0" borderId="4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7" xfId="0" applyFont="1" applyBorder="1" applyAlignment="1">
      <alignment horizontal="center" vertical="center" wrapText="1" readingOrder="2"/>
    </xf>
    <xf numFmtId="0" fontId="28" fillId="0" borderId="48" xfId="0" applyFont="1" applyBorder="1" applyAlignment="1">
      <alignment horizontal="center" vertical="center" wrapText="1"/>
    </xf>
    <xf numFmtId="0" fontId="28" fillId="0" borderId="48" xfId="0" quotePrefix="1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 readingOrder="2"/>
    </xf>
    <xf numFmtId="0" fontId="28" fillId="0" borderId="50" xfId="0" applyFont="1" applyBorder="1" applyAlignment="1">
      <alignment horizontal="center" vertical="center" wrapText="1"/>
    </xf>
    <xf numFmtId="17" fontId="28" fillId="0" borderId="47" xfId="0" applyNumberFormat="1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0" fillId="0" borderId="20" xfId="0" applyBorder="1"/>
    <xf numFmtId="0" fontId="26" fillId="0" borderId="0" xfId="0" applyFont="1"/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3" fontId="26" fillId="0" borderId="0" xfId="0" applyNumberFormat="1" applyFont="1"/>
    <xf numFmtId="3" fontId="27" fillId="0" borderId="44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0" fillId="0" borderId="23" xfId="0" applyFont="1" applyBorder="1" applyAlignment="1">
      <alignment horizontal="center" vertical="center" wrapText="1" readingOrder="2"/>
    </xf>
    <xf numFmtId="0" fontId="30" fillId="0" borderId="10" xfId="0" applyFont="1" applyBorder="1" applyAlignment="1">
      <alignment horizontal="center" vertical="center" wrapText="1" readingOrder="2"/>
    </xf>
    <xf numFmtId="0" fontId="30" fillId="0" borderId="25" xfId="0" applyFont="1" applyBorder="1" applyAlignment="1">
      <alignment horizontal="center" vertical="center" wrapText="1" readingOrder="2"/>
    </xf>
    <xf numFmtId="0" fontId="31" fillId="0" borderId="22" xfId="0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29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3" fontId="28" fillId="0" borderId="39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9" fontId="28" fillId="0" borderId="47" xfId="1" applyFont="1" applyFill="1" applyBorder="1" applyAlignment="1">
      <alignment horizontal="center" vertical="center" wrapText="1"/>
    </xf>
    <xf numFmtId="3" fontId="28" fillId="0" borderId="55" xfId="0" applyNumberFormat="1" applyFont="1" applyBorder="1" applyAlignment="1">
      <alignment horizontal="center" vertical="center" wrapText="1" readingOrder="2"/>
    </xf>
    <xf numFmtId="4" fontId="28" fillId="0" borderId="55" xfId="0" applyNumberFormat="1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9" fontId="28" fillId="0" borderId="45" xfId="1" applyFont="1" applyFill="1" applyBorder="1" applyAlignment="1">
      <alignment horizontal="center" vertical="center" wrapText="1"/>
    </xf>
    <xf numFmtId="3" fontId="28" fillId="0" borderId="57" xfId="0" applyNumberFormat="1" applyFont="1" applyBorder="1" applyAlignment="1">
      <alignment horizontal="center" vertical="center" wrapText="1" readingOrder="2"/>
    </xf>
    <xf numFmtId="4" fontId="28" fillId="0" borderId="57" xfId="0" applyNumberFormat="1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3" fontId="28" fillId="0" borderId="60" xfId="0" applyNumberFormat="1" applyFont="1" applyBorder="1" applyAlignment="1">
      <alignment horizontal="center" vertical="center" wrapText="1" readingOrder="2"/>
    </xf>
    <xf numFmtId="3" fontId="28" fillId="0" borderId="61" xfId="0" applyNumberFormat="1" applyFont="1" applyBorder="1" applyAlignment="1">
      <alignment horizontal="center" vertical="center" wrapText="1" readingOrder="2"/>
    </xf>
    <xf numFmtId="3" fontId="28" fillId="0" borderId="62" xfId="0" applyNumberFormat="1" applyFont="1" applyBorder="1" applyAlignment="1">
      <alignment horizontal="center" vertical="center" wrapText="1" readingOrder="2"/>
    </xf>
    <xf numFmtId="4" fontId="28" fillId="0" borderId="61" xfId="0" applyNumberFormat="1" applyFont="1" applyBorder="1" applyAlignment="1">
      <alignment horizontal="center" vertical="center" wrapText="1" readingOrder="2"/>
    </xf>
    <xf numFmtId="4" fontId="21" fillId="0" borderId="61" xfId="0" applyNumberFormat="1" applyFont="1" applyBorder="1" applyAlignment="1">
      <alignment horizontal="center" vertical="center" wrapText="1"/>
    </xf>
    <xf numFmtId="9" fontId="28" fillId="0" borderId="63" xfId="1" applyFont="1" applyBorder="1" applyAlignment="1">
      <alignment horizontal="center" vertical="center" wrapText="1"/>
    </xf>
    <xf numFmtId="2" fontId="33" fillId="0" borderId="64" xfId="0" applyNumberFormat="1" applyFont="1" applyBorder="1" applyAlignment="1">
      <alignment horizontal="center" vertical="center" wrapText="1" readingOrder="2"/>
    </xf>
    <xf numFmtId="0" fontId="11" fillId="0" borderId="7" xfId="0" applyFont="1" applyBorder="1" applyAlignment="1">
      <alignment horizontal="center" vertical="center" wrapText="1" readingOrder="2"/>
    </xf>
    <xf numFmtId="0" fontId="29" fillId="0" borderId="65" xfId="0" applyFont="1" applyBorder="1" applyAlignment="1">
      <alignment horizontal="center" vertical="center"/>
    </xf>
    <xf numFmtId="0" fontId="29" fillId="0" borderId="20" xfId="0" applyFont="1" applyBorder="1"/>
    <xf numFmtId="0" fontId="14" fillId="2" borderId="10" xfId="0" applyFont="1" applyFill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55" xfId="0" applyFont="1" applyBorder="1" applyAlignment="1">
      <alignment horizontal="center" vertical="center" wrapText="1" readingOrder="2"/>
    </xf>
    <xf numFmtId="0" fontId="35" fillId="0" borderId="24" xfId="0" applyFont="1" applyBorder="1" applyAlignment="1">
      <alignment horizontal="center" vertical="center" wrapText="1" readingOrder="2"/>
    </xf>
    <xf numFmtId="0" fontId="36" fillId="0" borderId="24" xfId="0" applyFont="1" applyBorder="1" applyAlignment="1">
      <alignment horizontal="center" vertical="center" wrapText="1" readingOrder="2"/>
    </xf>
    <xf numFmtId="0" fontId="14" fillId="0" borderId="33" xfId="0" applyFont="1" applyBorder="1" applyAlignment="1">
      <alignment horizontal="center" vertical="center" wrapText="1" readingOrder="2"/>
    </xf>
    <xf numFmtId="0" fontId="14" fillId="0" borderId="10" xfId="0" applyFont="1" applyBorder="1" applyAlignment="1">
      <alignment horizontal="center" vertical="center" wrapText="1" readingOrder="2"/>
    </xf>
    <xf numFmtId="4" fontId="19" fillId="0" borderId="10" xfId="0" applyNumberFormat="1" applyFont="1" applyBorder="1" applyAlignment="1">
      <alignment horizontal="center" vertical="center" wrapText="1" readingOrder="2"/>
    </xf>
    <xf numFmtId="9" fontId="28" fillId="0" borderId="67" xfId="1" applyFont="1" applyFill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/>
    </xf>
    <xf numFmtId="9" fontId="28" fillId="0" borderId="55" xfId="1" applyFont="1" applyBorder="1" applyAlignment="1">
      <alignment horizontal="center" vertical="center" wrapText="1" readingOrder="2"/>
    </xf>
    <xf numFmtId="3" fontId="28" fillId="0" borderId="55" xfId="0" applyNumberFormat="1" applyFont="1" applyBorder="1" applyAlignment="1">
      <alignment horizontal="center" vertical="center" readingOrder="2"/>
    </xf>
    <xf numFmtId="4" fontId="21" fillId="0" borderId="55" xfId="0" applyNumberFormat="1" applyFont="1" applyBorder="1" applyAlignment="1">
      <alignment horizontal="center" vertical="center" readingOrder="2"/>
    </xf>
    <xf numFmtId="0" fontId="28" fillId="0" borderId="55" xfId="0" quotePrefix="1" applyFont="1" applyBorder="1" applyAlignment="1">
      <alignment horizontal="center" vertical="center" wrapText="1"/>
    </xf>
    <xf numFmtId="17" fontId="28" fillId="0" borderId="55" xfId="0" applyNumberFormat="1" applyFont="1" applyBorder="1" applyAlignment="1">
      <alignment horizontal="center" vertical="center" wrapText="1" readingOrder="2"/>
    </xf>
    <xf numFmtId="164" fontId="28" fillId="0" borderId="55" xfId="1" applyNumberFormat="1" applyFont="1" applyBorder="1" applyAlignment="1">
      <alignment horizontal="center" vertical="center" wrapText="1" readingOrder="2"/>
    </xf>
    <xf numFmtId="4" fontId="21" fillId="0" borderId="55" xfId="0" applyNumberFormat="1" applyFont="1" applyBorder="1" applyAlignment="1">
      <alignment horizontal="center" vertical="center" wrapText="1"/>
    </xf>
    <xf numFmtId="3" fontId="28" fillId="0" borderId="97" xfId="0" applyNumberFormat="1" applyFont="1" applyBorder="1" applyAlignment="1">
      <alignment horizontal="center" vertical="center" wrapText="1" readingOrder="2"/>
    </xf>
    <xf numFmtId="0" fontId="37" fillId="0" borderId="55" xfId="0" applyFont="1" applyBorder="1" applyAlignment="1">
      <alignment horizontal="center" vertical="center" wrapText="1" readingOrder="2"/>
    </xf>
    <xf numFmtId="3" fontId="23" fillId="0" borderId="28" xfId="0" applyNumberFormat="1" applyFont="1" applyBorder="1" applyAlignment="1">
      <alignment horizontal="center" vertical="center" wrapText="1" readingOrder="2"/>
    </xf>
    <xf numFmtId="4" fontId="23" fillId="0" borderId="55" xfId="0" applyNumberFormat="1" applyFont="1" applyBorder="1" applyAlignment="1">
      <alignment horizontal="center" vertical="center" wrapText="1" readingOrder="2"/>
    </xf>
    <xf numFmtId="4" fontId="28" fillId="0" borderId="55" xfId="0" applyNumberFormat="1" applyFont="1" applyBorder="1" applyAlignment="1">
      <alignment horizontal="center" vertical="center" wrapText="1" readingOrder="2"/>
    </xf>
    <xf numFmtId="3" fontId="28" fillId="0" borderId="97" xfId="0" applyNumberFormat="1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/>
    </xf>
    <xf numFmtId="9" fontId="28" fillId="0" borderId="55" xfId="1" applyFont="1" applyBorder="1" applyAlignment="1">
      <alignment horizontal="center" vertical="center" wrapText="1" readingOrder="2"/>
    </xf>
    <xf numFmtId="9" fontId="0" fillId="0" borderId="71" xfId="0" applyNumberForma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4" fontId="21" fillId="0" borderId="55" xfId="0" applyNumberFormat="1" applyFont="1" applyBorder="1" applyAlignment="1">
      <alignment horizontal="center" vertical="center" readingOrder="2"/>
    </xf>
    <xf numFmtId="3" fontId="28" fillId="0" borderId="55" xfId="0" applyNumberFormat="1" applyFont="1" applyBorder="1" applyAlignment="1">
      <alignment horizontal="center" vertical="center" readingOrder="2"/>
    </xf>
    <xf numFmtId="3" fontId="28" fillId="0" borderId="96" xfId="0" applyNumberFormat="1" applyFont="1" applyBorder="1" applyAlignment="1">
      <alignment horizontal="center" vertical="center" wrapText="1" readingOrder="2"/>
    </xf>
    <xf numFmtId="4" fontId="21" fillId="0" borderId="55" xfId="0" applyNumberFormat="1" applyFont="1" applyBorder="1" applyAlignment="1">
      <alignment horizontal="center" vertical="center" wrapText="1"/>
    </xf>
    <xf numFmtId="9" fontId="0" fillId="0" borderId="98" xfId="0" applyNumberFormat="1" applyBorder="1" applyAlignment="1">
      <alignment horizontal="center" vertical="center"/>
    </xf>
    <xf numFmtId="9" fontId="0" fillId="0" borderId="39" xfId="0" applyNumberFormat="1" applyBorder="1" applyAlignment="1">
      <alignment horizontal="center" vertical="center"/>
    </xf>
    <xf numFmtId="9" fontId="0" fillId="0" borderId="40" xfId="0" applyNumberFormat="1" applyBorder="1" applyAlignment="1">
      <alignment horizontal="center" vertical="center"/>
    </xf>
    <xf numFmtId="3" fontId="28" fillId="0" borderId="55" xfId="0" applyNumberFormat="1" applyFont="1" applyBorder="1" applyAlignment="1">
      <alignment horizontal="center" vertical="center" wrapText="1" readingOrder="2"/>
    </xf>
    <xf numFmtId="0" fontId="26" fillId="0" borderId="0" xfId="0" applyFont="1" applyAlignment="1">
      <alignment horizontal="right"/>
    </xf>
    <xf numFmtId="0" fontId="28" fillId="0" borderId="59" xfId="0" applyFont="1" applyBorder="1" applyAlignment="1">
      <alignment horizontal="center" vertical="center" wrapText="1" readingOrder="2"/>
    </xf>
    <xf numFmtId="0" fontId="28" fillId="0" borderId="68" xfId="0" applyFont="1" applyBorder="1" applyAlignment="1">
      <alignment horizontal="center" vertical="center" wrapText="1" readingOrder="2"/>
    </xf>
    <xf numFmtId="0" fontId="22" fillId="0" borderId="0" xfId="0" applyFont="1" applyAlignment="1">
      <alignment horizontal="center" wrapText="1"/>
    </xf>
    <xf numFmtId="0" fontId="0" fillId="0" borderId="74" xfId="0" applyBorder="1" applyAlignment="1">
      <alignment horizontal="center" vertical="center"/>
    </xf>
    <xf numFmtId="0" fontId="28" fillId="0" borderId="59" xfId="0" applyFont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 readingOrder="2"/>
    </xf>
    <xf numFmtId="4" fontId="21" fillId="0" borderId="61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3" fontId="28" fillId="0" borderId="77" xfId="0" applyNumberFormat="1" applyFont="1" applyBorder="1" applyAlignment="1">
      <alignment horizontal="center" vertical="center" wrapText="1" readingOrder="2"/>
    </xf>
    <xf numFmtId="3" fontId="28" fillId="0" borderId="66" xfId="0" applyNumberFormat="1" applyFont="1" applyBorder="1" applyAlignment="1">
      <alignment horizontal="center" vertical="center" wrapText="1" readingOrder="2"/>
    </xf>
    <xf numFmtId="0" fontId="27" fillId="0" borderId="59" xfId="0" applyFont="1" applyBorder="1" applyAlignment="1">
      <alignment horizontal="center" vertical="center" wrapText="1"/>
    </xf>
    <xf numFmtId="0" fontId="27" fillId="0" borderId="68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3" fontId="28" fillId="0" borderId="62" xfId="0" applyNumberFormat="1" applyFont="1" applyBorder="1" applyAlignment="1">
      <alignment horizontal="center" vertical="center" wrapText="1" readingOrder="2"/>
    </xf>
    <xf numFmtId="3" fontId="28" fillId="0" borderId="70" xfId="0" applyNumberFormat="1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3" fontId="28" fillId="0" borderId="61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2" xfId="0" applyNumberFormat="1" applyFont="1" applyBorder="1" applyAlignment="1">
      <alignment horizontal="center" vertical="center" wrapText="1" readingOrder="2"/>
    </xf>
    <xf numFmtId="0" fontId="28" fillId="0" borderId="78" xfId="0" applyFont="1" applyBorder="1" applyAlignment="1">
      <alignment horizontal="center" vertical="center" wrapText="1" readingOrder="2"/>
    </xf>
    <xf numFmtId="0" fontId="28" fillId="0" borderId="79" xfId="0" applyFont="1" applyBorder="1" applyAlignment="1">
      <alignment horizontal="center" vertical="center" wrapText="1" readingOrder="2"/>
    </xf>
    <xf numFmtId="0" fontId="27" fillId="0" borderId="42" xfId="0" applyFont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 wrapText="1"/>
    </xf>
    <xf numFmtId="9" fontId="28" fillId="0" borderId="63" xfId="1" applyFont="1" applyBorder="1" applyAlignment="1">
      <alignment horizontal="center" vertical="center" wrapText="1"/>
    </xf>
    <xf numFmtId="9" fontId="28" fillId="0" borderId="67" xfId="1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 readingOrder="2"/>
    </xf>
    <xf numFmtId="9" fontId="28" fillId="0" borderId="58" xfId="1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9" fontId="28" fillId="0" borderId="55" xfId="1" applyFont="1" applyBorder="1" applyAlignment="1">
      <alignment horizontal="center" vertical="center" wrapText="1"/>
    </xf>
    <xf numFmtId="0" fontId="28" fillId="0" borderId="94" xfId="0" applyFont="1" applyBorder="1" applyAlignment="1">
      <alignment horizontal="center" vertical="center" wrapText="1" readingOrder="2"/>
    </xf>
    <xf numFmtId="0" fontId="28" fillId="0" borderId="95" xfId="0" applyFont="1" applyBorder="1" applyAlignment="1">
      <alignment horizontal="center" vertical="center" wrapText="1" readingOrder="2"/>
    </xf>
    <xf numFmtId="9" fontId="0" fillId="0" borderId="59" xfId="0" applyNumberFormat="1" applyBorder="1" applyAlignment="1">
      <alignment horizontal="center" vertical="center"/>
    </xf>
    <xf numFmtId="9" fontId="0" fillId="0" borderId="68" xfId="0" applyNumberFormat="1" applyBorder="1" applyAlignment="1">
      <alignment horizontal="center" vertical="center"/>
    </xf>
    <xf numFmtId="9" fontId="0" fillId="0" borderId="69" xfId="0" applyNumberFormat="1" applyBorder="1" applyAlignment="1">
      <alignment horizontal="center" vertical="center"/>
    </xf>
    <xf numFmtId="3" fontId="28" fillId="0" borderId="80" xfId="0" applyNumberFormat="1" applyFont="1" applyBorder="1" applyAlignment="1">
      <alignment horizontal="center" vertical="center" wrapText="1" readingOrder="2"/>
    </xf>
    <xf numFmtId="4" fontId="28" fillId="0" borderId="61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2" xfId="0" applyNumberFormat="1" applyFont="1" applyBorder="1" applyAlignment="1">
      <alignment horizontal="center" vertical="center" wrapText="1" readingOrder="2"/>
    </xf>
    <xf numFmtId="3" fontId="28" fillId="0" borderId="60" xfId="0" applyNumberFormat="1" applyFont="1" applyBorder="1" applyAlignment="1">
      <alignment horizontal="center" vertical="center" wrapText="1" readingOrder="2"/>
    </xf>
    <xf numFmtId="3" fontId="28" fillId="0" borderId="73" xfId="0" applyNumberFormat="1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82" xfId="0" applyFont="1" applyBorder="1" applyAlignment="1">
      <alignment horizontal="center" vertical="center" wrapText="1" readingOrder="2"/>
    </xf>
    <xf numFmtId="0" fontId="16" fillId="0" borderId="83" xfId="0" applyFont="1" applyBorder="1" applyAlignment="1">
      <alignment horizontal="center" vertical="center" wrapText="1" readingOrder="2"/>
    </xf>
    <xf numFmtId="0" fontId="16" fillId="0" borderId="84" xfId="0" applyFont="1" applyBorder="1" applyAlignment="1">
      <alignment horizontal="center" vertical="center" wrapText="1" readingOrder="2"/>
    </xf>
    <xf numFmtId="0" fontId="37" fillId="0" borderId="85" xfId="0" applyFont="1" applyBorder="1" applyAlignment="1">
      <alignment horizontal="center" vertical="center" wrapText="1" readingOrder="2"/>
    </xf>
    <xf numFmtId="0" fontId="37" fillId="0" borderId="6" xfId="0" applyFont="1" applyBorder="1" applyAlignment="1">
      <alignment horizontal="center" vertical="center" wrapText="1" readingOrder="2"/>
    </xf>
    <xf numFmtId="0" fontId="37" fillId="0" borderId="4" xfId="0" applyFont="1" applyBorder="1" applyAlignment="1">
      <alignment horizontal="center" vertical="center" wrapText="1" readingOrder="2"/>
    </xf>
    <xf numFmtId="0" fontId="38" fillId="0" borderId="31" xfId="0" applyFont="1" applyBorder="1" applyAlignment="1">
      <alignment horizontal="center" vertical="center" wrapText="1" readingOrder="2"/>
    </xf>
    <xf numFmtId="0" fontId="38" fillId="0" borderId="0" xfId="0" applyFont="1" applyAlignment="1">
      <alignment horizontal="center" vertical="center" wrapText="1" readingOrder="2"/>
    </xf>
    <xf numFmtId="0" fontId="38" fillId="0" borderId="10" xfId="0" applyFont="1" applyBorder="1" applyAlignment="1">
      <alignment horizontal="center" vertical="center" wrapText="1" readingOrder="2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11" fillId="0" borderId="86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1" fillId="0" borderId="8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7" fillId="0" borderId="86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7" fillId="0" borderId="8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center" vertical="center" wrapText="1" readingOrder="2"/>
    </xf>
    <xf numFmtId="0" fontId="8" fillId="0" borderId="9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54" xfId="0" applyFont="1" applyBorder="1" applyAlignment="1">
      <alignment horizontal="center" vertical="center" wrapText="1" readingOrder="2"/>
    </xf>
    <xf numFmtId="0" fontId="7" fillId="0" borderId="84" xfId="0" applyFont="1" applyBorder="1" applyAlignment="1">
      <alignment horizontal="center" vertical="center" wrapText="1"/>
    </xf>
    <xf numFmtId="2" fontId="24" fillId="0" borderId="91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0" fillId="0" borderId="86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  <xf numFmtId="2" fontId="20" fillId="0" borderId="93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0" fontId="35" fillId="3" borderId="24" xfId="0" applyFont="1" applyFill="1" applyBorder="1" applyAlignment="1">
      <alignment horizontal="center" vertical="center" wrapText="1" readingOrder="2"/>
    </xf>
    <xf numFmtId="2" fontId="33" fillId="3" borderId="64" xfId="0" applyNumberFormat="1" applyFont="1" applyFill="1" applyBorder="1" applyAlignment="1">
      <alignment horizontal="center" vertical="center" wrapText="1" readingOrder="2"/>
    </xf>
    <xf numFmtId="0" fontId="11" fillId="3" borderId="55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Percent" xfId="1" builtinId="5"/>
  </cellStyles>
  <dxfs count="16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rightToLeft="1" topLeftCell="A3" zoomScale="70" zoomScaleNormal="70" zoomScaleSheetLayoutView="70" workbookViewId="0">
      <selection activeCell="D33" sqref="D33"/>
    </sheetView>
  </sheetViews>
  <sheetFormatPr defaultRowHeight="13.8" x14ac:dyDescent="0.25"/>
  <cols>
    <col min="1" max="1" width="11.21875" customWidth="1"/>
    <col min="2" max="2" width="19.77734375" customWidth="1"/>
    <col min="3" max="3" width="18" customWidth="1"/>
    <col min="4" max="4" width="20.5546875" customWidth="1"/>
    <col min="5" max="5" width="10.44140625" customWidth="1"/>
    <col min="6" max="6" width="7.44140625" customWidth="1"/>
    <col min="7" max="7" width="8.44140625" style="102" customWidth="1"/>
    <col min="8" max="8" width="11.77734375" customWidth="1"/>
    <col min="9" max="9" width="9.77734375" customWidth="1"/>
    <col min="10" max="10" width="7.44140625" style="125" bestFit="1" customWidth="1"/>
    <col min="11" max="11" width="8.5546875" style="125" customWidth="1"/>
    <col min="12" max="12" width="9.21875" style="75" customWidth="1"/>
  </cols>
  <sheetData>
    <row r="1" spans="1:13" ht="16.8" x14ac:dyDescent="0.3">
      <c r="A1" s="196" t="s">
        <v>44</v>
      </c>
      <c r="B1" s="196"/>
      <c r="C1" s="196"/>
      <c r="D1" s="122"/>
      <c r="E1" s="122"/>
      <c r="F1" s="122"/>
      <c r="G1" s="127"/>
      <c r="H1" s="122"/>
      <c r="I1" s="122"/>
      <c r="J1" s="123"/>
      <c r="K1" s="124"/>
      <c r="L1" s="137" t="s">
        <v>67</v>
      </c>
      <c r="M1" s="138">
        <v>7</v>
      </c>
    </row>
    <row r="2" spans="1:13" ht="14.4" thickBot="1" x14ac:dyDescent="0.3">
      <c r="L2" s="137" t="s">
        <v>68</v>
      </c>
      <c r="M2" s="138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57</v>
      </c>
      <c r="D3" s="222" t="s">
        <v>47</v>
      </c>
      <c r="E3" s="223"/>
      <c r="F3" s="108" t="s">
        <v>3</v>
      </c>
      <c r="G3" s="128" t="s">
        <v>48</v>
      </c>
      <c r="H3" s="109" t="s">
        <v>49</v>
      </c>
      <c r="I3" s="109" t="s">
        <v>42</v>
      </c>
      <c r="J3" s="109" t="s">
        <v>50</v>
      </c>
      <c r="K3" s="144" t="s">
        <v>51</v>
      </c>
      <c r="L3" s="157" t="s">
        <v>69</v>
      </c>
      <c r="M3" s="138">
        <f>M2-M1</f>
        <v>3</v>
      </c>
    </row>
    <row r="4" spans="1:13" s="112" customFormat="1" x14ac:dyDescent="0.25">
      <c r="A4" s="209" t="s">
        <v>52</v>
      </c>
      <c r="B4" s="201" t="s">
        <v>77</v>
      </c>
      <c r="C4" s="197" t="s">
        <v>137</v>
      </c>
      <c r="D4" s="110" t="s">
        <v>78</v>
      </c>
      <c r="E4" s="111" t="s">
        <v>61</v>
      </c>
      <c r="F4" s="224">
        <v>0.25</v>
      </c>
      <c r="G4" s="217"/>
      <c r="H4" s="237">
        <f>IF(G4&lt;J4,0,IF(G4=J4,$M$1,IF(G4&gt;K4,$M$2,$M$3/(K4-J4)*(G4-J4)+$M$1)))</f>
        <v>0</v>
      </c>
      <c r="I4" s="205"/>
      <c r="J4" s="217">
        <v>3</v>
      </c>
      <c r="K4" s="207">
        <v>6</v>
      </c>
      <c r="L4" s="233">
        <f>SUM(F4:F17)</f>
        <v>1</v>
      </c>
    </row>
    <row r="5" spans="1:13" s="112" customFormat="1" x14ac:dyDescent="0.25">
      <c r="A5" s="210"/>
      <c r="B5" s="202"/>
      <c r="C5" s="198"/>
      <c r="D5" s="113" t="s">
        <v>79</v>
      </c>
      <c r="E5" s="114">
        <f>$M$1</f>
        <v>7</v>
      </c>
      <c r="F5" s="225"/>
      <c r="G5" s="218"/>
      <c r="H5" s="238"/>
      <c r="I5" s="206"/>
      <c r="J5" s="218"/>
      <c r="K5" s="208"/>
      <c r="L5" s="234"/>
    </row>
    <row r="6" spans="1:13" s="112" customFormat="1" ht="27.6" x14ac:dyDescent="0.25">
      <c r="A6" s="210"/>
      <c r="B6" s="202"/>
      <c r="C6" s="198"/>
      <c r="D6" s="113" t="s">
        <v>80</v>
      </c>
      <c r="E6" s="115" t="s">
        <v>82</v>
      </c>
      <c r="F6" s="225"/>
      <c r="G6" s="218"/>
      <c r="H6" s="238"/>
      <c r="I6" s="206"/>
      <c r="J6" s="218"/>
      <c r="K6" s="208"/>
      <c r="L6" s="234"/>
    </row>
    <row r="7" spans="1:13" s="112" customFormat="1" ht="14.4" thickBot="1" x14ac:dyDescent="0.3">
      <c r="A7" s="210"/>
      <c r="B7" s="202"/>
      <c r="C7" s="226"/>
      <c r="D7" s="116" t="s">
        <v>81</v>
      </c>
      <c r="E7" s="117">
        <v>10</v>
      </c>
      <c r="F7" s="227"/>
      <c r="G7" s="219"/>
      <c r="H7" s="239"/>
      <c r="I7" s="206"/>
      <c r="J7" s="219"/>
      <c r="K7" s="236"/>
      <c r="L7" s="234"/>
    </row>
    <row r="8" spans="1:13" s="112" customFormat="1" ht="27.6" x14ac:dyDescent="0.25">
      <c r="A8" s="210"/>
      <c r="B8" s="202"/>
      <c r="C8" s="197" t="s">
        <v>104</v>
      </c>
      <c r="D8" s="110" t="s">
        <v>105</v>
      </c>
      <c r="E8" s="111" t="s">
        <v>61</v>
      </c>
      <c r="F8" s="224">
        <v>0.2</v>
      </c>
      <c r="G8" s="217"/>
      <c r="H8" s="237">
        <f>IF(G8&lt;J8,0,IF(G8=J8,$M$1,IF(G8&gt;K8,$M$2,$M$3/(K8-J8)*(G8-J8)+$M$1)))</f>
        <v>0</v>
      </c>
      <c r="I8" s="206"/>
      <c r="J8" s="217">
        <v>1000</v>
      </c>
      <c r="K8" s="207">
        <v>2000</v>
      </c>
      <c r="L8" s="234"/>
    </row>
    <row r="9" spans="1:13" s="112" customFormat="1" ht="14.25" customHeight="1" x14ac:dyDescent="0.25">
      <c r="A9" s="210"/>
      <c r="B9" s="202"/>
      <c r="C9" s="198"/>
      <c r="D9" s="113" t="s">
        <v>106</v>
      </c>
      <c r="E9" s="114">
        <f>$M$1</f>
        <v>7</v>
      </c>
      <c r="F9" s="225"/>
      <c r="G9" s="218"/>
      <c r="H9" s="238"/>
      <c r="I9" s="206"/>
      <c r="J9" s="218"/>
      <c r="K9" s="208"/>
      <c r="L9" s="234"/>
    </row>
    <row r="10" spans="1:13" s="112" customFormat="1" ht="14.25" customHeight="1" x14ac:dyDescent="0.25">
      <c r="A10" s="210"/>
      <c r="B10" s="202"/>
      <c r="C10" s="198"/>
      <c r="D10" s="113" t="s">
        <v>107</v>
      </c>
      <c r="E10" s="114">
        <v>8</v>
      </c>
      <c r="F10" s="225"/>
      <c r="G10" s="218"/>
      <c r="H10" s="238"/>
      <c r="I10" s="206"/>
      <c r="J10" s="218"/>
      <c r="K10" s="208"/>
      <c r="L10" s="234"/>
    </row>
    <row r="11" spans="1:13" s="112" customFormat="1" x14ac:dyDescent="0.25">
      <c r="A11" s="210"/>
      <c r="B11" s="202"/>
      <c r="C11" s="198"/>
      <c r="D11" s="118" t="s">
        <v>108</v>
      </c>
      <c r="E11" s="115">
        <v>9</v>
      </c>
      <c r="F11" s="225"/>
      <c r="G11" s="218"/>
      <c r="H11" s="238"/>
      <c r="I11" s="206"/>
      <c r="J11" s="218"/>
      <c r="K11" s="208"/>
      <c r="L11" s="234"/>
    </row>
    <row r="12" spans="1:13" s="112" customFormat="1" ht="15" customHeight="1" thickBot="1" x14ac:dyDescent="0.3">
      <c r="A12" s="210"/>
      <c r="B12" s="202"/>
      <c r="C12" s="198"/>
      <c r="D12" s="119" t="s">
        <v>109</v>
      </c>
      <c r="E12" s="134">
        <v>10</v>
      </c>
      <c r="F12" s="225"/>
      <c r="G12" s="218"/>
      <c r="H12" s="238"/>
      <c r="I12" s="206"/>
      <c r="J12" s="218"/>
      <c r="K12" s="208"/>
      <c r="L12" s="234"/>
    </row>
    <row r="13" spans="1:13" s="112" customFormat="1" ht="14.25" customHeight="1" x14ac:dyDescent="0.25">
      <c r="A13" s="210"/>
      <c r="B13" s="202"/>
      <c r="C13" s="197" t="s">
        <v>152</v>
      </c>
      <c r="D13" s="110" t="s">
        <v>90</v>
      </c>
      <c r="E13" s="111" t="s">
        <v>61</v>
      </c>
      <c r="F13" s="224">
        <v>0.35</v>
      </c>
      <c r="G13" s="217"/>
      <c r="H13" s="237">
        <f>IF(G13&lt;J13,0,IF(G13=J13,$M$1,IF(G13&gt;K13,$M$2,$M$3/(K13-J13)*(G13-J13)+$M$1)))</f>
        <v>0</v>
      </c>
      <c r="I13" s="206"/>
      <c r="J13" s="217">
        <v>4</v>
      </c>
      <c r="K13" s="207">
        <v>8</v>
      </c>
      <c r="L13" s="234"/>
    </row>
    <row r="14" spans="1:13" s="112" customFormat="1" ht="14.25" customHeight="1" x14ac:dyDescent="0.25">
      <c r="A14" s="210"/>
      <c r="B14" s="202"/>
      <c r="C14" s="198"/>
      <c r="D14" s="113" t="s">
        <v>91</v>
      </c>
      <c r="E14" s="114">
        <f>$M$1</f>
        <v>7</v>
      </c>
      <c r="F14" s="225"/>
      <c r="G14" s="218"/>
      <c r="H14" s="238"/>
      <c r="I14" s="206"/>
      <c r="J14" s="218"/>
      <c r="K14" s="208"/>
      <c r="L14" s="234"/>
    </row>
    <row r="15" spans="1:13" s="112" customFormat="1" ht="27.6" x14ac:dyDescent="0.25">
      <c r="A15" s="210"/>
      <c r="B15" s="202"/>
      <c r="C15" s="198"/>
      <c r="D15" s="118" t="s">
        <v>92</v>
      </c>
      <c r="E15" s="115" t="s">
        <v>110</v>
      </c>
      <c r="F15" s="225"/>
      <c r="G15" s="218"/>
      <c r="H15" s="238"/>
      <c r="I15" s="206"/>
      <c r="J15" s="218"/>
      <c r="K15" s="208"/>
      <c r="L15" s="234"/>
    </row>
    <row r="16" spans="1:13" s="112" customFormat="1" ht="15" customHeight="1" thickBot="1" x14ac:dyDescent="0.3">
      <c r="A16" s="210"/>
      <c r="B16" s="212"/>
      <c r="C16" s="226"/>
      <c r="D16" s="116" t="s">
        <v>93</v>
      </c>
      <c r="E16" s="117">
        <v>10</v>
      </c>
      <c r="F16" s="227"/>
      <c r="G16" s="219"/>
      <c r="H16" s="239"/>
      <c r="I16" s="206"/>
      <c r="J16" s="218"/>
      <c r="K16" s="208"/>
      <c r="L16" s="234"/>
    </row>
    <row r="17" spans="1:12" ht="28.2" thickBot="1" x14ac:dyDescent="0.3">
      <c r="A17" s="211"/>
      <c r="B17" s="148" t="s">
        <v>58</v>
      </c>
      <c r="C17" s="148" t="s">
        <v>53</v>
      </c>
      <c r="D17" s="228" t="s">
        <v>75</v>
      </c>
      <c r="E17" s="229"/>
      <c r="F17" s="154">
        <v>0.2</v>
      </c>
      <c r="G17" s="150"/>
      <c r="H17" s="152">
        <f>G17</f>
        <v>0</v>
      </c>
      <c r="I17" s="153">
        <f>H17*F17</f>
        <v>0</v>
      </c>
      <c r="J17" s="151"/>
      <c r="K17" s="149"/>
      <c r="L17" s="235"/>
    </row>
    <row r="18" spans="1:12" ht="24.75" customHeight="1" x14ac:dyDescent="0.25">
      <c r="A18" s="197" t="s">
        <v>36</v>
      </c>
      <c r="B18" s="201" t="s">
        <v>70</v>
      </c>
      <c r="C18" s="201" t="s">
        <v>53</v>
      </c>
      <c r="D18" s="203" t="s">
        <v>71</v>
      </c>
      <c r="E18" s="204"/>
      <c r="F18" s="145">
        <v>0.33300000000000002</v>
      </c>
      <c r="G18" s="146"/>
      <c r="H18" s="147">
        <f>G18*F18</f>
        <v>0</v>
      </c>
      <c r="I18" s="205"/>
      <c r="J18" s="213"/>
      <c r="K18" s="240"/>
      <c r="L18" s="186">
        <f>SUM(F18:F20)</f>
        <v>1</v>
      </c>
    </row>
    <row r="19" spans="1:12" ht="24.75" customHeight="1" x14ac:dyDescent="0.25">
      <c r="A19" s="198"/>
      <c r="B19" s="202"/>
      <c r="C19" s="202"/>
      <c r="D19" s="220" t="s">
        <v>72</v>
      </c>
      <c r="E19" s="221"/>
      <c r="F19" s="141">
        <v>0.33300000000000002</v>
      </c>
      <c r="G19" s="142"/>
      <c r="H19" s="143">
        <f>G19*F19</f>
        <v>0</v>
      </c>
      <c r="I19" s="206"/>
      <c r="J19" s="214"/>
      <c r="K19" s="241"/>
      <c r="L19" s="187"/>
    </row>
    <row r="20" spans="1:12" ht="24.75" customHeight="1" x14ac:dyDescent="0.25">
      <c r="A20" s="198"/>
      <c r="B20" s="202"/>
      <c r="C20" s="202"/>
      <c r="D20" s="231" t="s">
        <v>73</v>
      </c>
      <c r="E20" s="232"/>
      <c r="F20" s="167">
        <v>0.33400000000000002</v>
      </c>
      <c r="G20" s="139"/>
      <c r="H20" s="140">
        <f>G20*F20</f>
        <v>0</v>
      </c>
      <c r="I20" s="206"/>
      <c r="J20" s="214"/>
      <c r="K20" s="241"/>
      <c r="L20" s="187"/>
    </row>
    <row r="21" spans="1:12" s="120" customFormat="1" x14ac:dyDescent="0.25">
      <c r="A21" s="183" t="s">
        <v>37</v>
      </c>
      <c r="B21" s="183" t="s">
        <v>94</v>
      </c>
      <c r="C21" s="183" t="s">
        <v>102</v>
      </c>
      <c r="D21" s="168" t="s">
        <v>78</v>
      </c>
      <c r="E21" s="169">
        <v>0</v>
      </c>
      <c r="F21" s="185">
        <v>0.1</v>
      </c>
      <c r="G21" s="189"/>
      <c r="H21" s="181">
        <f>IF(G21&lt;J21,0,IF(G21=J21,$M$1,IF(G21&gt;K21,$M$2,$M$3/(K21-J21)*(G21-J21)+$M$1)))</f>
        <v>0</v>
      </c>
      <c r="I21" s="188"/>
      <c r="J21" s="195">
        <v>3</v>
      </c>
      <c r="K21" s="195">
        <v>5</v>
      </c>
      <c r="L21" s="192">
        <f>SUM(F21:F39)</f>
        <v>1</v>
      </c>
    </row>
    <row r="22" spans="1:12" s="120" customFormat="1" x14ac:dyDescent="0.25">
      <c r="A22" s="183"/>
      <c r="B22" s="183"/>
      <c r="C22" s="183"/>
      <c r="D22" s="168" t="s">
        <v>79</v>
      </c>
      <c r="E22" s="169">
        <f>$M$1</f>
        <v>7</v>
      </c>
      <c r="F22" s="185"/>
      <c r="G22" s="189"/>
      <c r="H22" s="181"/>
      <c r="I22" s="188"/>
      <c r="J22" s="195"/>
      <c r="K22" s="195"/>
      <c r="L22" s="193"/>
    </row>
    <row r="23" spans="1:12" x14ac:dyDescent="0.25">
      <c r="A23" s="183"/>
      <c r="B23" s="183"/>
      <c r="C23" s="183"/>
      <c r="D23" s="168" t="s">
        <v>99</v>
      </c>
      <c r="E23" s="173">
        <v>8.5</v>
      </c>
      <c r="F23" s="185"/>
      <c r="G23" s="189"/>
      <c r="H23" s="181"/>
      <c r="I23" s="188"/>
      <c r="J23" s="195"/>
      <c r="K23" s="195"/>
      <c r="L23" s="193"/>
    </row>
    <row r="24" spans="1:12" s="120" customFormat="1" x14ac:dyDescent="0.25">
      <c r="A24" s="183"/>
      <c r="B24" s="183"/>
      <c r="C24" s="183"/>
      <c r="D24" s="168" t="s">
        <v>100</v>
      </c>
      <c r="E24" s="169">
        <v>10</v>
      </c>
      <c r="F24" s="185"/>
      <c r="G24" s="189"/>
      <c r="H24" s="181"/>
      <c r="I24" s="188"/>
      <c r="J24" s="195"/>
      <c r="K24" s="195"/>
      <c r="L24" s="193"/>
    </row>
    <row r="25" spans="1:12" s="120" customFormat="1" ht="13.8" customHeight="1" x14ac:dyDescent="0.25">
      <c r="A25" s="183"/>
      <c r="B25" s="183"/>
      <c r="C25" s="183" t="s">
        <v>153</v>
      </c>
      <c r="D25" s="168" t="s">
        <v>105</v>
      </c>
      <c r="E25" s="169">
        <v>0</v>
      </c>
      <c r="F25" s="230">
        <v>0.2</v>
      </c>
      <c r="G25" s="189"/>
      <c r="H25" s="181">
        <f>IF(G25&lt;J25,0,IF(G25=J25,$M$1,IF(G25&gt;K25,$M$2,$M$3/(K25-J25)*(G25-J25)+$M$1)))</f>
        <v>0</v>
      </c>
      <c r="I25" s="188"/>
      <c r="J25" s="195">
        <v>1000</v>
      </c>
      <c r="K25" s="195">
        <v>2000</v>
      </c>
      <c r="L25" s="193"/>
    </row>
    <row r="26" spans="1:12" s="120" customFormat="1" x14ac:dyDescent="0.25">
      <c r="A26" s="183"/>
      <c r="B26" s="183"/>
      <c r="C26" s="183"/>
      <c r="D26" s="168" t="s">
        <v>154</v>
      </c>
      <c r="E26" s="169">
        <f>$M$1</f>
        <v>7</v>
      </c>
      <c r="F26" s="230"/>
      <c r="G26" s="189"/>
      <c r="H26" s="181"/>
      <c r="I26" s="188"/>
      <c r="J26" s="195"/>
      <c r="K26" s="195"/>
      <c r="L26" s="193"/>
    </row>
    <row r="27" spans="1:12" s="120" customFormat="1" x14ac:dyDescent="0.25">
      <c r="A27" s="183"/>
      <c r="B27" s="183"/>
      <c r="C27" s="183"/>
      <c r="D27" s="168" t="s">
        <v>155</v>
      </c>
      <c r="E27" s="169">
        <v>8</v>
      </c>
      <c r="F27" s="230"/>
      <c r="G27" s="189"/>
      <c r="H27" s="181"/>
      <c r="I27" s="188"/>
      <c r="J27" s="195"/>
      <c r="K27" s="195"/>
      <c r="L27" s="193"/>
    </row>
    <row r="28" spans="1:12" x14ac:dyDescent="0.25">
      <c r="A28" s="183"/>
      <c r="B28" s="183"/>
      <c r="C28" s="183"/>
      <c r="D28" s="174" t="s">
        <v>156</v>
      </c>
      <c r="E28" s="173">
        <v>9</v>
      </c>
      <c r="F28" s="230"/>
      <c r="G28" s="189"/>
      <c r="H28" s="181"/>
      <c r="I28" s="188"/>
      <c r="J28" s="195"/>
      <c r="K28" s="195"/>
      <c r="L28" s="193"/>
    </row>
    <row r="29" spans="1:12" x14ac:dyDescent="0.25">
      <c r="A29" s="183"/>
      <c r="B29" s="183"/>
      <c r="C29" s="183"/>
      <c r="D29" s="168" t="s">
        <v>109</v>
      </c>
      <c r="E29" s="169">
        <v>10</v>
      </c>
      <c r="F29" s="230"/>
      <c r="G29" s="189"/>
      <c r="H29" s="181"/>
      <c r="I29" s="188"/>
      <c r="J29" s="195"/>
      <c r="K29" s="195"/>
      <c r="L29" s="193"/>
    </row>
    <row r="30" spans="1:12" ht="14.25" customHeight="1" x14ac:dyDescent="0.25">
      <c r="A30" s="183"/>
      <c r="B30" s="183"/>
      <c r="C30" s="184" t="s">
        <v>101</v>
      </c>
      <c r="D30" s="168" t="s">
        <v>86</v>
      </c>
      <c r="E30" s="169">
        <v>0</v>
      </c>
      <c r="F30" s="185">
        <v>0.1</v>
      </c>
      <c r="G30" s="189"/>
      <c r="H30" s="181">
        <f>G30</f>
        <v>0</v>
      </c>
      <c r="I30" s="188"/>
      <c r="J30" s="190"/>
      <c r="K30" s="190"/>
      <c r="L30" s="193"/>
    </row>
    <row r="31" spans="1:12" ht="14.25" customHeight="1" x14ac:dyDescent="0.25">
      <c r="A31" s="183"/>
      <c r="B31" s="183"/>
      <c r="C31" s="184"/>
      <c r="D31" s="168" t="s">
        <v>87</v>
      </c>
      <c r="E31" s="169">
        <v>8</v>
      </c>
      <c r="F31" s="185"/>
      <c r="G31" s="189"/>
      <c r="H31" s="181"/>
      <c r="I31" s="188"/>
      <c r="J31" s="190"/>
      <c r="K31" s="190"/>
      <c r="L31" s="193"/>
    </row>
    <row r="32" spans="1:12" ht="14.25" customHeight="1" x14ac:dyDescent="0.25">
      <c r="A32" s="183"/>
      <c r="B32" s="183"/>
      <c r="C32" s="184"/>
      <c r="D32" s="168" t="s">
        <v>83</v>
      </c>
      <c r="E32" s="169">
        <v>9</v>
      </c>
      <c r="F32" s="185"/>
      <c r="G32" s="189"/>
      <c r="H32" s="181"/>
      <c r="I32" s="188"/>
      <c r="J32" s="190"/>
      <c r="K32" s="190"/>
      <c r="L32" s="193"/>
    </row>
    <row r="33" spans="1:12" ht="15" customHeight="1" x14ac:dyDescent="0.25">
      <c r="A33" s="183"/>
      <c r="B33" s="183"/>
      <c r="C33" s="184"/>
      <c r="D33" s="168" t="s">
        <v>54</v>
      </c>
      <c r="E33" s="169" t="s">
        <v>55</v>
      </c>
      <c r="F33" s="185"/>
      <c r="G33" s="189"/>
      <c r="H33" s="181"/>
      <c r="I33" s="188"/>
      <c r="J33" s="190"/>
      <c r="K33" s="190"/>
      <c r="L33" s="193"/>
    </row>
    <row r="34" spans="1:12" ht="27.6" x14ac:dyDescent="0.25">
      <c r="A34" s="183"/>
      <c r="B34" s="183"/>
      <c r="C34" s="184" t="s">
        <v>98</v>
      </c>
      <c r="D34" s="168" t="s">
        <v>84</v>
      </c>
      <c r="E34" s="169">
        <v>0</v>
      </c>
      <c r="F34" s="185">
        <v>0.1</v>
      </c>
      <c r="G34" s="189"/>
      <c r="H34" s="181">
        <f>G34</f>
        <v>0</v>
      </c>
      <c r="I34" s="188"/>
      <c r="J34" s="190"/>
      <c r="K34" s="190"/>
      <c r="L34" s="193"/>
    </row>
    <row r="35" spans="1:12" ht="27.6" x14ac:dyDescent="0.25">
      <c r="A35" s="183"/>
      <c r="B35" s="183"/>
      <c r="C35" s="184"/>
      <c r="D35" s="168" t="s">
        <v>85</v>
      </c>
      <c r="E35" s="169">
        <v>10</v>
      </c>
      <c r="F35" s="185"/>
      <c r="G35" s="189"/>
      <c r="H35" s="181"/>
      <c r="I35" s="188"/>
      <c r="J35" s="190"/>
      <c r="K35" s="190"/>
      <c r="L35" s="193"/>
    </row>
    <row r="36" spans="1:12" ht="28.2" customHeight="1" x14ac:dyDescent="0.25">
      <c r="A36" s="183"/>
      <c r="B36" s="183"/>
      <c r="C36" s="184" t="s">
        <v>157</v>
      </c>
      <c r="D36" s="168" t="s">
        <v>162</v>
      </c>
      <c r="E36" s="169"/>
      <c r="F36" s="175">
        <f>50/4/100</f>
        <v>0.125</v>
      </c>
      <c r="G36" s="171"/>
      <c r="H36" s="143"/>
      <c r="I36" s="172"/>
      <c r="J36" s="142"/>
      <c r="K36" s="142"/>
      <c r="L36" s="193"/>
    </row>
    <row r="37" spans="1:12" ht="41.4" x14ac:dyDescent="0.25">
      <c r="A37" s="183"/>
      <c r="B37" s="183"/>
      <c r="C37" s="184"/>
      <c r="D37" s="168" t="s">
        <v>160</v>
      </c>
      <c r="E37" s="169"/>
      <c r="F37" s="175">
        <f t="shared" ref="F37:F39" si="0">50/4/100</f>
        <v>0.125</v>
      </c>
      <c r="G37" s="171"/>
      <c r="H37" s="143"/>
      <c r="I37" s="172"/>
      <c r="J37" s="142"/>
      <c r="K37" s="142"/>
      <c r="L37" s="193"/>
    </row>
    <row r="38" spans="1:12" ht="41.4" x14ac:dyDescent="0.25">
      <c r="A38" s="183"/>
      <c r="B38" s="183"/>
      <c r="C38" s="184"/>
      <c r="D38" s="168" t="s">
        <v>161</v>
      </c>
      <c r="E38" s="169"/>
      <c r="F38" s="175">
        <f t="shared" si="0"/>
        <v>0.125</v>
      </c>
      <c r="G38" s="171"/>
      <c r="H38" s="143"/>
      <c r="I38" s="172"/>
      <c r="J38" s="142"/>
      <c r="K38" s="142"/>
      <c r="L38" s="193"/>
    </row>
    <row r="39" spans="1:12" ht="15.6" x14ac:dyDescent="0.25">
      <c r="A39" s="183"/>
      <c r="B39" s="183"/>
      <c r="C39" s="184"/>
      <c r="D39" s="168" t="s">
        <v>159</v>
      </c>
      <c r="E39" s="169"/>
      <c r="F39" s="175">
        <f t="shared" si="0"/>
        <v>0.125</v>
      </c>
      <c r="G39" s="171"/>
      <c r="H39" s="143"/>
      <c r="I39" s="172"/>
      <c r="J39" s="142"/>
      <c r="K39" s="142"/>
      <c r="L39" s="194"/>
    </row>
    <row r="40" spans="1:12" s="120" customFormat="1" x14ac:dyDescent="0.25">
      <c r="A40" s="183"/>
      <c r="B40" s="183" t="s">
        <v>111</v>
      </c>
      <c r="C40" s="183" t="s">
        <v>117</v>
      </c>
      <c r="D40" s="168" t="s">
        <v>113</v>
      </c>
      <c r="E40" s="169">
        <v>0</v>
      </c>
      <c r="F40" s="185">
        <v>0.18</v>
      </c>
      <c r="G40" s="189"/>
      <c r="H40" s="181">
        <f>+G40</f>
        <v>0</v>
      </c>
      <c r="I40" s="191"/>
      <c r="J40" s="182"/>
      <c r="K40" s="182"/>
      <c r="L40" s="192">
        <f>SUM(F40:F58)</f>
        <v>0.99999999999999989</v>
      </c>
    </row>
    <row r="41" spans="1:12" s="120" customFormat="1" x14ac:dyDescent="0.25">
      <c r="A41" s="183"/>
      <c r="B41" s="183"/>
      <c r="C41" s="183"/>
      <c r="D41" s="168" t="s">
        <v>112</v>
      </c>
      <c r="E41" s="169">
        <v>7</v>
      </c>
      <c r="F41" s="185"/>
      <c r="G41" s="189"/>
      <c r="H41" s="181"/>
      <c r="I41" s="191"/>
      <c r="J41" s="182"/>
      <c r="K41" s="182"/>
      <c r="L41" s="193"/>
    </row>
    <row r="42" spans="1:12" s="120" customFormat="1" x14ac:dyDescent="0.25">
      <c r="A42" s="183"/>
      <c r="B42" s="183"/>
      <c r="C42" s="183"/>
      <c r="D42" s="168" t="s">
        <v>114</v>
      </c>
      <c r="E42" s="169">
        <v>8</v>
      </c>
      <c r="F42" s="185"/>
      <c r="G42" s="189"/>
      <c r="H42" s="181"/>
      <c r="I42" s="191"/>
      <c r="J42" s="182"/>
      <c r="K42" s="182"/>
      <c r="L42" s="193"/>
    </row>
    <row r="43" spans="1:12" s="120" customFormat="1" x14ac:dyDescent="0.25">
      <c r="A43" s="183"/>
      <c r="B43" s="183"/>
      <c r="C43" s="183"/>
      <c r="D43" s="168" t="s">
        <v>115</v>
      </c>
      <c r="E43" s="169">
        <v>9</v>
      </c>
      <c r="F43" s="185"/>
      <c r="G43" s="189"/>
      <c r="H43" s="181"/>
      <c r="I43" s="191"/>
      <c r="J43" s="182"/>
      <c r="K43" s="182"/>
      <c r="L43" s="193"/>
    </row>
    <row r="44" spans="1:12" s="120" customFormat="1" x14ac:dyDescent="0.25">
      <c r="A44" s="183"/>
      <c r="B44" s="183"/>
      <c r="C44" s="183"/>
      <c r="D44" s="168" t="s">
        <v>116</v>
      </c>
      <c r="E44" s="169">
        <v>10</v>
      </c>
      <c r="F44" s="185"/>
      <c r="G44" s="189"/>
      <c r="H44" s="181"/>
      <c r="I44" s="191"/>
      <c r="J44" s="182"/>
      <c r="K44" s="182"/>
      <c r="L44" s="193"/>
    </row>
    <row r="45" spans="1:12" s="120" customFormat="1" x14ac:dyDescent="0.25">
      <c r="A45" s="183"/>
      <c r="B45" s="183"/>
      <c r="C45" s="183" t="s">
        <v>103</v>
      </c>
      <c r="D45" s="168" t="s">
        <v>118</v>
      </c>
      <c r="E45" s="169">
        <v>0</v>
      </c>
      <c r="F45" s="185">
        <v>0.17</v>
      </c>
      <c r="G45" s="171"/>
      <c r="H45" s="143"/>
      <c r="I45" s="191"/>
      <c r="J45" s="177"/>
      <c r="K45" s="177"/>
      <c r="L45" s="193"/>
    </row>
    <row r="46" spans="1:12" s="120" customFormat="1" x14ac:dyDescent="0.25">
      <c r="A46" s="183"/>
      <c r="B46" s="183"/>
      <c r="C46" s="183"/>
      <c r="D46" s="168" t="s">
        <v>119</v>
      </c>
      <c r="E46" s="169">
        <v>7</v>
      </c>
      <c r="F46" s="185"/>
      <c r="G46" s="171"/>
      <c r="H46" s="143"/>
      <c r="I46" s="191"/>
      <c r="J46" s="177"/>
      <c r="K46" s="177"/>
      <c r="L46" s="193"/>
    </row>
    <row r="47" spans="1:12" s="120" customFormat="1" x14ac:dyDescent="0.25">
      <c r="A47" s="183"/>
      <c r="B47" s="183"/>
      <c r="C47" s="183"/>
      <c r="D47" s="168" t="s">
        <v>120</v>
      </c>
      <c r="E47" s="169">
        <v>8</v>
      </c>
      <c r="F47" s="185"/>
      <c r="G47" s="171"/>
      <c r="H47" s="143"/>
      <c r="I47" s="191"/>
      <c r="J47" s="177"/>
      <c r="K47" s="177"/>
      <c r="L47" s="193"/>
    </row>
    <row r="48" spans="1:12" s="120" customFormat="1" x14ac:dyDescent="0.25">
      <c r="A48" s="183"/>
      <c r="B48" s="183"/>
      <c r="C48" s="183"/>
      <c r="D48" s="168" t="s">
        <v>121</v>
      </c>
      <c r="E48" s="169">
        <v>9</v>
      </c>
      <c r="F48" s="185"/>
      <c r="G48" s="171"/>
      <c r="H48" s="143"/>
      <c r="I48" s="191"/>
      <c r="J48" s="177"/>
      <c r="K48" s="177"/>
      <c r="L48" s="193"/>
    </row>
    <row r="49" spans="1:12" s="120" customFormat="1" x14ac:dyDescent="0.25">
      <c r="A49" s="183"/>
      <c r="B49" s="183"/>
      <c r="C49" s="183"/>
      <c r="D49" s="168" t="s">
        <v>122</v>
      </c>
      <c r="E49" s="169">
        <v>10</v>
      </c>
      <c r="F49" s="185"/>
      <c r="G49" s="171"/>
      <c r="H49" s="143"/>
      <c r="I49" s="191"/>
      <c r="J49" s="177"/>
      <c r="K49" s="177"/>
      <c r="L49" s="193"/>
    </row>
    <row r="50" spans="1:12" s="120" customFormat="1" x14ac:dyDescent="0.25">
      <c r="A50" s="183"/>
      <c r="B50" s="183"/>
      <c r="C50" s="183" t="s">
        <v>101</v>
      </c>
      <c r="D50" s="168" t="s">
        <v>135</v>
      </c>
      <c r="E50" s="169">
        <v>0</v>
      </c>
      <c r="F50" s="185">
        <v>0.15</v>
      </c>
      <c r="G50" s="171"/>
      <c r="H50" s="143"/>
      <c r="I50" s="191"/>
      <c r="J50" s="177"/>
      <c r="K50" s="177"/>
      <c r="L50" s="193"/>
    </row>
    <row r="51" spans="1:12" s="120" customFormat="1" x14ac:dyDescent="0.25">
      <c r="A51" s="183"/>
      <c r="B51" s="183"/>
      <c r="C51" s="183"/>
      <c r="D51" s="168" t="s">
        <v>83</v>
      </c>
      <c r="E51" s="169">
        <v>8</v>
      </c>
      <c r="F51" s="185"/>
      <c r="G51" s="171"/>
      <c r="H51" s="143"/>
      <c r="I51" s="191"/>
      <c r="J51" s="177"/>
      <c r="K51" s="177"/>
      <c r="L51" s="193"/>
    </row>
    <row r="52" spans="1:12" s="120" customFormat="1" x14ac:dyDescent="0.25">
      <c r="A52" s="183"/>
      <c r="B52" s="183"/>
      <c r="C52" s="183"/>
      <c r="D52" s="168" t="s">
        <v>136</v>
      </c>
      <c r="E52" s="169">
        <v>9</v>
      </c>
      <c r="F52" s="185"/>
      <c r="G52" s="171"/>
      <c r="H52" s="143"/>
      <c r="I52" s="191"/>
      <c r="J52" s="177"/>
      <c r="K52" s="177"/>
      <c r="L52" s="193"/>
    </row>
    <row r="53" spans="1:12" s="120" customFormat="1" x14ac:dyDescent="0.25">
      <c r="A53" s="183"/>
      <c r="B53" s="183"/>
      <c r="C53" s="183"/>
      <c r="D53" s="168" t="s">
        <v>54</v>
      </c>
      <c r="E53" s="169" t="s">
        <v>55</v>
      </c>
      <c r="F53" s="185"/>
      <c r="G53" s="171"/>
      <c r="H53" s="143"/>
      <c r="I53" s="191"/>
      <c r="J53" s="177"/>
      <c r="K53" s="177"/>
      <c r="L53" s="193"/>
    </row>
    <row r="54" spans="1:12" s="120" customFormat="1" x14ac:dyDescent="0.25">
      <c r="A54" s="183"/>
      <c r="B54" s="183"/>
      <c r="C54" s="183" t="s">
        <v>157</v>
      </c>
      <c r="D54" s="168" t="s">
        <v>163</v>
      </c>
      <c r="E54" s="169"/>
      <c r="F54" s="170">
        <v>0.1</v>
      </c>
      <c r="G54" s="171"/>
      <c r="H54" s="143"/>
      <c r="I54" s="191"/>
      <c r="J54" s="177"/>
      <c r="K54" s="177"/>
      <c r="L54" s="193"/>
    </row>
    <row r="55" spans="1:12" s="120" customFormat="1" ht="27.6" x14ac:dyDescent="0.25">
      <c r="A55" s="183"/>
      <c r="B55" s="183"/>
      <c r="C55" s="183"/>
      <c r="D55" s="168" t="s">
        <v>164</v>
      </c>
      <c r="E55" s="169"/>
      <c r="F55" s="170">
        <v>0.1</v>
      </c>
      <c r="G55" s="171"/>
      <c r="H55" s="143"/>
      <c r="I55" s="191"/>
      <c r="J55" s="177"/>
      <c r="K55" s="177"/>
      <c r="L55" s="193"/>
    </row>
    <row r="56" spans="1:12" s="120" customFormat="1" ht="55.2" x14ac:dyDescent="0.25">
      <c r="A56" s="183"/>
      <c r="B56" s="183"/>
      <c r="C56" s="183"/>
      <c r="D56" s="168" t="s">
        <v>165</v>
      </c>
      <c r="E56" s="169"/>
      <c r="F56" s="170">
        <v>0.1</v>
      </c>
      <c r="G56" s="171"/>
      <c r="H56" s="143"/>
      <c r="I56" s="191"/>
      <c r="J56" s="177"/>
      <c r="K56" s="177"/>
      <c r="L56" s="193"/>
    </row>
    <row r="57" spans="1:12" s="120" customFormat="1" ht="27.6" x14ac:dyDescent="0.25">
      <c r="A57" s="183"/>
      <c r="B57" s="183"/>
      <c r="C57" s="183"/>
      <c r="D57" s="168" t="s">
        <v>166</v>
      </c>
      <c r="E57" s="169"/>
      <c r="F57" s="170">
        <v>0.1</v>
      </c>
      <c r="G57" s="171"/>
      <c r="H57" s="143"/>
      <c r="I57" s="191"/>
      <c r="J57" s="177"/>
      <c r="K57" s="177"/>
      <c r="L57" s="193"/>
    </row>
    <row r="58" spans="1:12" s="120" customFormat="1" x14ac:dyDescent="0.25">
      <c r="A58" s="183"/>
      <c r="B58" s="183"/>
      <c r="C58" s="183"/>
      <c r="D58" s="168" t="s">
        <v>167</v>
      </c>
      <c r="E58" s="169"/>
      <c r="F58" s="170">
        <v>0.1</v>
      </c>
      <c r="G58" s="171"/>
      <c r="H58" s="143"/>
      <c r="I58" s="191"/>
      <c r="J58" s="177"/>
      <c r="K58" s="177"/>
      <c r="L58" s="194"/>
    </row>
    <row r="59" spans="1:12" s="120" customFormat="1" ht="14.4" customHeight="1" x14ac:dyDescent="0.25">
      <c r="A59" s="183"/>
      <c r="B59" s="183" t="s">
        <v>123</v>
      </c>
      <c r="C59" s="183" t="s">
        <v>124</v>
      </c>
      <c r="D59" s="168" t="s">
        <v>126</v>
      </c>
      <c r="E59" s="169">
        <v>0</v>
      </c>
      <c r="F59" s="185">
        <v>0.18</v>
      </c>
      <c r="G59" s="189"/>
      <c r="H59" s="181">
        <f>+G59</f>
        <v>0</v>
      </c>
      <c r="I59" s="191"/>
      <c r="J59" s="182"/>
      <c r="K59" s="182"/>
      <c r="L59" s="192">
        <f>SUM(F59:F77)</f>
        <v>0.99999999999999989</v>
      </c>
    </row>
    <row r="60" spans="1:12" s="120" customFormat="1" x14ac:dyDescent="0.25">
      <c r="A60" s="183"/>
      <c r="B60" s="183"/>
      <c r="C60" s="183"/>
      <c r="D60" s="168" t="s">
        <v>127</v>
      </c>
      <c r="E60" s="169">
        <v>7</v>
      </c>
      <c r="F60" s="185"/>
      <c r="G60" s="189"/>
      <c r="H60" s="181"/>
      <c r="I60" s="191"/>
      <c r="J60" s="182"/>
      <c r="K60" s="182"/>
      <c r="L60" s="193"/>
    </row>
    <row r="61" spans="1:12" s="120" customFormat="1" x14ac:dyDescent="0.25">
      <c r="A61" s="183"/>
      <c r="B61" s="183"/>
      <c r="C61" s="183"/>
      <c r="D61" s="168" t="s">
        <v>128</v>
      </c>
      <c r="E61" s="169">
        <v>8</v>
      </c>
      <c r="F61" s="185"/>
      <c r="G61" s="171"/>
      <c r="H61" s="143"/>
      <c r="I61" s="191"/>
      <c r="J61" s="177"/>
      <c r="K61" s="177"/>
      <c r="L61" s="193"/>
    </row>
    <row r="62" spans="1:12" s="120" customFormat="1" x14ac:dyDescent="0.25">
      <c r="A62" s="183"/>
      <c r="B62" s="183"/>
      <c r="C62" s="183"/>
      <c r="D62" s="168" t="s">
        <v>120</v>
      </c>
      <c r="E62" s="169">
        <v>9</v>
      </c>
      <c r="F62" s="185"/>
      <c r="G62" s="171"/>
      <c r="H62" s="143"/>
      <c r="I62" s="191"/>
      <c r="J62" s="177"/>
      <c r="K62" s="177"/>
      <c r="L62" s="193"/>
    </row>
    <row r="63" spans="1:12" s="120" customFormat="1" x14ac:dyDescent="0.25">
      <c r="A63" s="183"/>
      <c r="B63" s="183"/>
      <c r="C63" s="183"/>
      <c r="D63" s="168" t="s">
        <v>129</v>
      </c>
      <c r="E63" s="169">
        <v>10</v>
      </c>
      <c r="F63" s="185"/>
      <c r="G63" s="171"/>
      <c r="H63" s="143"/>
      <c r="I63" s="191"/>
      <c r="J63" s="177"/>
      <c r="K63" s="177"/>
      <c r="L63" s="193"/>
    </row>
    <row r="64" spans="1:12" s="120" customFormat="1" x14ac:dyDescent="0.25">
      <c r="A64" s="183"/>
      <c r="B64" s="183"/>
      <c r="C64" s="183" t="s">
        <v>125</v>
      </c>
      <c r="D64" s="168" t="s">
        <v>130</v>
      </c>
      <c r="E64" s="169">
        <v>0</v>
      </c>
      <c r="F64" s="185">
        <v>0.17</v>
      </c>
      <c r="G64" s="189"/>
      <c r="H64" s="181">
        <f>+G64</f>
        <v>0</v>
      </c>
      <c r="I64" s="191"/>
      <c r="J64" s="182"/>
      <c r="K64" s="182"/>
      <c r="L64" s="193"/>
    </row>
    <row r="65" spans="1:12" s="120" customFormat="1" x14ac:dyDescent="0.25">
      <c r="A65" s="183"/>
      <c r="B65" s="183"/>
      <c r="C65" s="183"/>
      <c r="D65" s="168" t="s">
        <v>131</v>
      </c>
      <c r="E65" s="169">
        <v>7</v>
      </c>
      <c r="F65" s="185"/>
      <c r="G65" s="189"/>
      <c r="H65" s="181"/>
      <c r="I65" s="191"/>
      <c r="J65" s="182"/>
      <c r="K65" s="182"/>
      <c r="L65" s="193"/>
    </row>
    <row r="66" spans="1:12" s="120" customFormat="1" ht="15.6" x14ac:dyDescent="0.25">
      <c r="A66" s="183"/>
      <c r="B66" s="183"/>
      <c r="C66" s="183"/>
      <c r="D66" s="168" t="s">
        <v>132</v>
      </c>
      <c r="E66" s="169">
        <v>8</v>
      </c>
      <c r="F66" s="185"/>
      <c r="G66" s="171"/>
      <c r="H66" s="143"/>
      <c r="I66" s="176"/>
      <c r="J66" s="142"/>
      <c r="K66" s="142"/>
      <c r="L66" s="193"/>
    </row>
    <row r="67" spans="1:12" s="120" customFormat="1" ht="15.6" x14ac:dyDescent="0.25">
      <c r="A67" s="183"/>
      <c r="B67" s="183"/>
      <c r="C67" s="183"/>
      <c r="D67" s="168" t="s">
        <v>133</v>
      </c>
      <c r="E67" s="169">
        <v>9</v>
      </c>
      <c r="F67" s="185"/>
      <c r="G67" s="171"/>
      <c r="H67" s="143"/>
      <c r="I67" s="176"/>
      <c r="J67" s="142"/>
      <c r="K67" s="142"/>
      <c r="L67" s="193"/>
    </row>
    <row r="68" spans="1:12" s="120" customFormat="1" ht="60.45" customHeight="1" x14ac:dyDescent="0.25">
      <c r="A68" s="183"/>
      <c r="B68" s="183"/>
      <c r="C68" s="183"/>
      <c r="D68" s="168" t="s">
        <v>134</v>
      </c>
      <c r="E68" s="169">
        <v>10</v>
      </c>
      <c r="F68" s="185"/>
      <c r="G68" s="171"/>
      <c r="H68" s="143"/>
      <c r="I68" s="176"/>
      <c r="J68" s="142"/>
      <c r="K68" s="142"/>
      <c r="L68" s="193"/>
    </row>
    <row r="69" spans="1:12" x14ac:dyDescent="0.25">
      <c r="A69" s="183"/>
      <c r="B69" s="183"/>
      <c r="C69" s="184" t="s">
        <v>101</v>
      </c>
      <c r="D69" s="168" t="s">
        <v>135</v>
      </c>
      <c r="E69" s="169">
        <v>0</v>
      </c>
      <c r="F69" s="185">
        <v>0.15</v>
      </c>
      <c r="G69" s="189"/>
      <c r="H69" s="181">
        <f>G69</f>
        <v>0</v>
      </c>
      <c r="I69" s="188"/>
      <c r="J69" s="190"/>
      <c r="K69" s="190"/>
      <c r="L69" s="193"/>
    </row>
    <row r="70" spans="1:12" x14ac:dyDescent="0.25">
      <c r="A70" s="183"/>
      <c r="B70" s="183"/>
      <c r="C70" s="184"/>
      <c r="D70" s="168" t="s">
        <v>83</v>
      </c>
      <c r="E70" s="169">
        <v>8</v>
      </c>
      <c r="F70" s="185"/>
      <c r="G70" s="189"/>
      <c r="H70" s="181"/>
      <c r="I70" s="188"/>
      <c r="J70" s="190"/>
      <c r="K70" s="190"/>
      <c r="L70" s="193"/>
    </row>
    <row r="71" spans="1:12" x14ac:dyDescent="0.25">
      <c r="A71" s="183"/>
      <c r="B71" s="183"/>
      <c r="C71" s="184"/>
      <c r="D71" s="168" t="s">
        <v>136</v>
      </c>
      <c r="E71" s="169">
        <v>9</v>
      </c>
      <c r="F71" s="185"/>
      <c r="G71" s="189"/>
      <c r="H71" s="181"/>
      <c r="I71" s="188"/>
      <c r="J71" s="190"/>
      <c r="K71" s="190"/>
      <c r="L71" s="193"/>
    </row>
    <row r="72" spans="1:12" x14ac:dyDescent="0.25">
      <c r="A72" s="183"/>
      <c r="B72" s="183"/>
      <c r="C72" s="184"/>
      <c r="D72" s="168" t="s">
        <v>54</v>
      </c>
      <c r="E72" s="169" t="s">
        <v>55</v>
      </c>
      <c r="F72" s="185"/>
      <c r="G72" s="189"/>
      <c r="H72" s="181"/>
      <c r="I72" s="188"/>
      <c r="J72" s="190"/>
      <c r="K72" s="190"/>
      <c r="L72" s="193"/>
    </row>
    <row r="73" spans="1:12" ht="15.6" x14ac:dyDescent="0.25">
      <c r="A73" s="183"/>
      <c r="B73" s="183"/>
      <c r="C73" s="184" t="s">
        <v>158</v>
      </c>
      <c r="D73" s="168" t="s">
        <v>163</v>
      </c>
      <c r="E73" s="169"/>
      <c r="F73" s="170">
        <v>0.1</v>
      </c>
      <c r="G73" s="171"/>
      <c r="H73" s="143"/>
      <c r="I73" s="172"/>
      <c r="J73" s="142"/>
      <c r="K73" s="142"/>
      <c r="L73" s="193"/>
    </row>
    <row r="74" spans="1:12" ht="27.6" x14ac:dyDescent="0.25">
      <c r="A74" s="183"/>
      <c r="B74" s="183"/>
      <c r="C74" s="184"/>
      <c r="D74" s="168" t="s">
        <v>164</v>
      </c>
      <c r="E74" s="169"/>
      <c r="F74" s="170">
        <v>0.1</v>
      </c>
      <c r="G74" s="171"/>
      <c r="H74" s="143"/>
      <c r="I74" s="172"/>
      <c r="J74" s="142"/>
      <c r="K74" s="142"/>
      <c r="L74" s="193"/>
    </row>
    <row r="75" spans="1:12" ht="55.2" x14ac:dyDescent="0.25">
      <c r="A75" s="183"/>
      <c r="B75" s="183"/>
      <c r="C75" s="184"/>
      <c r="D75" s="168" t="s">
        <v>165</v>
      </c>
      <c r="E75" s="169"/>
      <c r="F75" s="170">
        <v>0.1</v>
      </c>
      <c r="G75" s="171"/>
      <c r="H75" s="143"/>
      <c r="I75" s="172"/>
      <c r="J75" s="142"/>
      <c r="K75" s="142"/>
      <c r="L75" s="193"/>
    </row>
    <row r="76" spans="1:12" ht="27.6" x14ac:dyDescent="0.25">
      <c r="A76" s="183"/>
      <c r="B76" s="183"/>
      <c r="C76" s="184"/>
      <c r="D76" s="168" t="s">
        <v>166</v>
      </c>
      <c r="E76" s="169"/>
      <c r="F76" s="170">
        <v>0.1</v>
      </c>
      <c r="G76" s="171"/>
      <c r="H76" s="143"/>
      <c r="I76" s="172"/>
      <c r="J76" s="142"/>
      <c r="K76" s="142"/>
      <c r="L76" s="193"/>
    </row>
    <row r="77" spans="1:12" ht="15.6" x14ac:dyDescent="0.25">
      <c r="A77" s="183"/>
      <c r="B77" s="183"/>
      <c r="C77" s="184"/>
      <c r="D77" s="168" t="s">
        <v>167</v>
      </c>
      <c r="E77" s="169"/>
      <c r="F77" s="170">
        <v>0.1</v>
      </c>
      <c r="G77" s="171"/>
      <c r="H77" s="143"/>
      <c r="I77" s="172"/>
      <c r="J77" s="142"/>
      <c r="K77" s="142"/>
      <c r="L77" s="194"/>
    </row>
    <row r="78" spans="1:12" ht="24" customHeight="1" x14ac:dyDescent="0.25">
      <c r="A78" t="s">
        <v>56</v>
      </c>
      <c r="B78" s="158"/>
      <c r="D78" t="s">
        <v>56</v>
      </c>
      <c r="E78" s="216"/>
      <c r="F78" s="216"/>
      <c r="G78" s="216"/>
      <c r="H78" t="s">
        <v>56</v>
      </c>
      <c r="I78" s="216"/>
      <c r="J78" s="216"/>
      <c r="K78" s="216"/>
    </row>
    <row r="79" spans="1:12" ht="24" customHeight="1" x14ac:dyDescent="0.25">
      <c r="A79" t="s">
        <v>56</v>
      </c>
      <c r="B79" s="121"/>
      <c r="C79" s="75"/>
      <c r="D79" t="s">
        <v>56</v>
      </c>
      <c r="E79" s="215"/>
      <c r="F79" s="215"/>
      <c r="G79" s="215"/>
      <c r="H79" t="s">
        <v>56</v>
      </c>
      <c r="I79" s="215"/>
      <c r="J79" s="215"/>
      <c r="K79" s="215"/>
    </row>
    <row r="80" spans="1:12" ht="13.2" x14ac:dyDescent="0.25">
      <c r="C80" s="75"/>
      <c r="D80" s="75"/>
      <c r="E80" s="200"/>
      <c r="F80" s="200"/>
      <c r="G80" s="200"/>
      <c r="H80" s="75"/>
      <c r="I80" s="200"/>
      <c r="J80" s="200"/>
      <c r="K80" s="200"/>
    </row>
    <row r="81" spans="1:11" ht="15.6" x14ac:dyDescent="0.3">
      <c r="A81" s="199" t="s">
        <v>66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</row>
    <row r="82" spans="1:11" x14ac:dyDescent="0.25">
      <c r="C82" s="75"/>
      <c r="D82" s="75"/>
      <c r="E82" s="75"/>
      <c r="F82" s="75"/>
      <c r="G82" s="129"/>
      <c r="H82" s="75"/>
      <c r="I82" s="75"/>
      <c r="J82" s="126"/>
      <c r="K82" s="126"/>
    </row>
    <row r="83" spans="1:11" x14ac:dyDescent="0.25">
      <c r="C83" s="75"/>
      <c r="D83" s="75"/>
      <c r="E83" s="75"/>
      <c r="F83" s="75"/>
      <c r="G83" s="129"/>
      <c r="H83" s="75"/>
      <c r="I83" s="75"/>
      <c r="J83" s="126"/>
      <c r="K83" s="126"/>
    </row>
    <row r="84" spans="1:11" x14ac:dyDescent="0.25">
      <c r="C84" s="75"/>
      <c r="D84" s="75"/>
      <c r="E84" s="75"/>
      <c r="F84" s="75"/>
      <c r="G84" s="129"/>
      <c r="H84" s="75"/>
      <c r="I84" s="75"/>
      <c r="J84" s="126"/>
      <c r="K84" s="126"/>
    </row>
    <row r="85" spans="1:11" x14ac:dyDescent="0.25">
      <c r="C85" s="75"/>
      <c r="D85" s="75"/>
      <c r="E85" s="75"/>
      <c r="F85" s="75"/>
      <c r="G85" s="129"/>
      <c r="H85" s="75"/>
      <c r="I85" s="75"/>
      <c r="J85" s="126"/>
      <c r="K85" s="126"/>
    </row>
    <row r="86" spans="1:11" x14ac:dyDescent="0.25">
      <c r="C86" s="75"/>
      <c r="D86" s="75"/>
      <c r="E86" s="75"/>
      <c r="F86" s="75"/>
      <c r="G86" s="129"/>
      <c r="H86" s="75"/>
      <c r="I86" s="75"/>
      <c r="J86" s="126"/>
      <c r="K86" s="126"/>
    </row>
    <row r="87" spans="1:11" x14ac:dyDescent="0.25">
      <c r="C87" s="75"/>
      <c r="D87" s="75"/>
      <c r="E87" s="75"/>
      <c r="F87" s="75"/>
      <c r="G87" s="129"/>
      <c r="H87" s="75"/>
      <c r="I87" s="75"/>
      <c r="J87" s="126"/>
      <c r="K87" s="126"/>
    </row>
    <row r="88" spans="1:11" x14ac:dyDescent="0.25">
      <c r="C88" s="75"/>
      <c r="D88" s="75"/>
      <c r="E88" s="75"/>
      <c r="F88" s="75"/>
      <c r="G88" s="129"/>
      <c r="H88" s="75"/>
      <c r="I88" s="75"/>
      <c r="J88" s="126"/>
      <c r="K88" s="126"/>
    </row>
    <row r="89" spans="1:11" x14ac:dyDescent="0.25">
      <c r="C89" s="75"/>
      <c r="D89" s="75"/>
      <c r="E89" s="75"/>
      <c r="F89" s="75"/>
      <c r="G89" s="129"/>
      <c r="H89" s="75"/>
      <c r="I89" s="75"/>
      <c r="J89" s="126"/>
      <c r="K89" s="126"/>
    </row>
    <row r="90" spans="1:11" x14ac:dyDescent="0.25">
      <c r="C90" s="75"/>
      <c r="D90" s="75"/>
      <c r="E90" s="75"/>
      <c r="F90" s="75"/>
      <c r="G90" s="129"/>
      <c r="H90" s="75"/>
      <c r="I90" s="75"/>
      <c r="J90" s="126"/>
      <c r="K90" s="126"/>
    </row>
    <row r="91" spans="1:11" x14ac:dyDescent="0.25">
      <c r="C91" s="75"/>
      <c r="D91" s="75"/>
      <c r="E91" s="75"/>
      <c r="F91" s="75"/>
      <c r="G91" s="129"/>
      <c r="H91" s="75"/>
      <c r="I91" s="75"/>
      <c r="J91" s="126"/>
      <c r="K91" s="126"/>
    </row>
    <row r="92" spans="1:11" x14ac:dyDescent="0.25">
      <c r="C92" s="75"/>
      <c r="D92" s="75"/>
      <c r="E92" s="75"/>
      <c r="F92" s="75"/>
      <c r="G92" s="129"/>
      <c r="H92" s="75"/>
      <c r="I92" s="75"/>
      <c r="J92" s="126"/>
      <c r="K92" s="126"/>
    </row>
    <row r="93" spans="1:11" x14ac:dyDescent="0.25">
      <c r="C93" s="75"/>
      <c r="D93" s="75"/>
      <c r="E93" s="75"/>
      <c r="F93" s="75"/>
      <c r="G93" s="129"/>
      <c r="H93" s="75"/>
      <c r="I93" s="75"/>
      <c r="J93" s="126"/>
      <c r="K93" s="126"/>
    </row>
    <row r="94" spans="1:11" x14ac:dyDescent="0.25">
      <c r="C94" s="75"/>
      <c r="D94" s="75"/>
      <c r="E94" s="75"/>
      <c r="F94" s="75"/>
      <c r="G94" s="129"/>
      <c r="H94" s="75"/>
      <c r="I94" s="75"/>
      <c r="J94" s="126"/>
      <c r="K94" s="126"/>
    </row>
    <row r="95" spans="1:11" x14ac:dyDescent="0.25">
      <c r="C95" s="75"/>
      <c r="D95" s="75"/>
      <c r="E95" s="75"/>
      <c r="F95" s="75"/>
      <c r="G95" s="129"/>
      <c r="H95" s="75"/>
      <c r="I95" s="75"/>
      <c r="J95" s="126"/>
      <c r="K95" s="126"/>
    </row>
    <row r="96" spans="1:11" x14ac:dyDescent="0.25">
      <c r="C96" s="75"/>
      <c r="D96" s="75"/>
      <c r="E96" s="75"/>
      <c r="F96" s="75"/>
      <c r="G96" s="129"/>
      <c r="H96" s="75"/>
      <c r="I96" s="75"/>
      <c r="J96" s="126"/>
      <c r="K96" s="126"/>
    </row>
    <row r="97" spans="3:11" x14ac:dyDescent="0.25">
      <c r="C97" s="75"/>
      <c r="D97" s="75"/>
      <c r="E97" s="75"/>
      <c r="F97" s="75"/>
      <c r="G97" s="129"/>
      <c r="H97" s="75"/>
      <c r="I97" s="75"/>
      <c r="J97" s="126"/>
      <c r="K97" s="126"/>
    </row>
    <row r="98" spans="3:11" x14ac:dyDescent="0.25">
      <c r="C98" s="75"/>
      <c r="D98" s="75"/>
      <c r="E98" s="75"/>
      <c r="F98" s="75"/>
      <c r="G98" s="129"/>
      <c r="H98" s="75"/>
      <c r="I98" s="75"/>
      <c r="J98" s="126"/>
      <c r="K98" s="126"/>
    </row>
    <row r="99" spans="3:11" x14ac:dyDescent="0.25">
      <c r="C99" s="75"/>
      <c r="D99" s="75"/>
      <c r="E99" s="75"/>
      <c r="F99" s="75"/>
      <c r="G99" s="129"/>
      <c r="H99" s="75"/>
      <c r="I99" s="75"/>
      <c r="J99" s="126"/>
      <c r="K99" s="126"/>
    </row>
  </sheetData>
  <mergeCells count="108">
    <mergeCell ref="L4:L17"/>
    <mergeCell ref="F45:F49"/>
    <mergeCell ref="F50:F53"/>
    <mergeCell ref="C45:C49"/>
    <mergeCell ref="C50:C53"/>
    <mergeCell ref="C34:C35"/>
    <mergeCell ref="F64:F68"/>
    <mergeCell ref="F59:F63"/>
    <mergeCell ref="C59:C63"/>
    <mergeCell ref="C64:C68"/>
    <mergeCell ref="K4:K7"/>
    <mergeCell ref="J8:J12"/>
    <mergeCell ref="K8:K12"/>
    <mergeCell ref="J21:J24"/>
    <mergeCell ref="K21:K24"/>
    <mergeCell ref="H25:H29"/>
    <mergeCell ref="H21:H24"/>
    <mergeCell ref="I4:I16"/>
    <mergeCell ref="H13:H16"/>
    <mergeCell ref="H4:H7"/>
    <mergeCell ref="H8:H12"/>
    <mergeCell ref="K25:K29"/>
    <mergeCell ref="J13:J16"/>
    <mergeCell ref="K18:K20"/>
    <mergeCell ref="G4:G7"/>
    <mergeCell ref="G8:G12"/>
    <mergeCell ref="G34:G35"/>
    <mergeCell ref="C8:C12"/>
    <mergeCell ref="F8:F12"/>
    <mergeCell ref="G13:G16"/>
    <mergeCell ref="C4:C7"/>
    <mergeCell ref="F4:F7"/>
    <mergeCell ref="C13:C16"/>
    <mergeCell ref="F13:F16"/>
    <mergeCell ref="C21:C24"/>
    <mergeCell ref="D17:E17"/>
    <mergeCell ref="C30:C33"/>
    <mergeCell ref="F30:F33"/>
    <mergeCell ref="G30:G33"/>
    <mergeCell ref="G25:G29"/>
    <mergeCell ref="F21:F24"/>
    <mergeCell ref="G21:G24"/>
    <mergeCell ref="F25:F29"/>
    <mergeCell ref="D20:E20"/>
    <mergeCell ref="A1:C1"/>
    <mergeCell ref="A18:A20"/>
    <mergeCell ref="K30:K33"/>
    <mergeCell ref="A81:K81"/>
    <mergeCell ref="I80:K80"/>
    <mergeCell ref="B18:B20"/>
    <mergeCell ref="C18:C20"/>
    <mergeCell ref="D18:E18"/>
    <mergeCell ref="I18:I20"/>
    <mergeCell ref="I69:I72"/>
    <mergeCell ref="K13:K16"/>
    <mergeCell ref="A4:A17"/>
    <mergeCell ref="B4:B16"/>
    <mergeCell ref="J18:J20"/>
    <mergeCell ref="E80:G80"/>
    <mergeCell ref="E79:G79"/>
    <mergeCell ref="I79:K79"/>
    <mergeCell ref="E78:G78"/>
    <mergeCell ref="I78:K78"/>
    <mergeCell ref="J64:J65"/>
    <mergeCell ref="J4:J7"/>
    <mergeCell ref="H34:H35"/>
    <mergeCell ref="D19:E19"/>
    <mergeCell ref="D3:E3"/>
    <mergeCell ref="L18:L20"/>
    <mergeCell ref="I21:I29"/>
    <mergeCell ref="G64:G65"/>
    <mergeCell ref="H64:H65"/>
    <mergeCell ref="K69:K72"/>
    <mergeCell ref="K40:K44"/>
    <mergeCell ref="J59:J60"/>
    <mergeCell ref="K59:K60"/>
    <mergeCell ref="I40:I65"/>
    <mergeCell ref="K34:K35"/>
    <mergeCell ref="J34:J35"/>
    <mergeCell ref="I30:I35"/>
    <mergeCell ref="J30:J33"/>
    <mergeCell ref="H30:H33"/>
    <mergeCell ref="L21:L39"/>
    <mergeCell ref="L40:L58"/>
    <mergeCell ref="L59:L77"/>
    <mergeCell ref="G40:G44"/>
    <mergeCell ref="H40:H44"/>
    <mergeCell ref="J40:J44"/>
    <mergeCell ref="J69:J72"/>
    <mergeCell ref="G69:G72"/>
    <mergeCell ref="H69:H72"/>
    <mergeCell ref="G59:G60"/>
    <mergeCell ref="H59:H60"/>
    <mergeCell ref="K64:K65"/>
    <mergeCell ref="C25:C29"/>
    <mergeCell ref="C69:C72"/>
    <mergeCell ref="F69:F72"/>
    <mergeCell ref="C54:C58"/>
    <mergeCell ref="C36:C39"/>
    <mergeCell ref="C73:C77"/>
    <mergeCell ref="A21:A77"/>
    <mergeCell ref="B21:B39"/>
    <mergeCell ref="B40:B58"/>
    <mergeCell ref="B59:B77"/>
    <mergeCell ref="C40:C44"/>
    <mergeCell ref="F40:F44"/>
    <mergeCell ref="J25:J29"/>
    <mergeCell ref="F34:F35"/>
  </mergeCells>
  <phoneticPr fontId="25" type="noConversion"/>
  <conditionalFormatting sqref="G4">
    <cfRule type="cellIs" dxfId="15" priority="15" stopIfTrue="1" operator="equal">
      <formula>0</formula>
    </cfRule>
  </conditionalFormatting>
  <conditionalFormatting sqref="G8">
    <cfRule type="cellIs" dxfId="14" priority="13" stopIfTrue="1" operator="equal">
      <formula>0</formula>
    </cfRule>
  </conditionalFormatting>
  <conditionalFormatting sqref="G13">
    <cfRule type="cellIs" dxfId="13" priority="25" stopIfTrue="1" operator="equal">
      <formula>0</formula>
    </cfRule>
  </conditionalFormatting>
  <conditionalFormatting sqref="G17:G21">
    <cfRule type="cellIs" dxfId="12" priority="11" stopIfTrue="1" operator="equal">
      <formula>0</formula>
    </cfRule>
  </conditionalFormatting>
  <conditionalFormatting sqref="G25 G34">
    <cfRule type="cellIs" dxfId="11" priority="43" stopIfTrue="1" operator="equal">
      <formula>0</formula>
    </cfRule>
  </conditionalFormatting>
  <conditionalFormatting sqref="G30">
    <cfRule type="cellIs" dxfId="10" priority="23" stopIfTrue="1" operator="equal">
      <formula>0</formula>
    </cfRule>
  </conditionalFormatting>
  <conditionalFormatting sqref="G40:G43">
    <cfRule type="cellIs" dxfId="9" priority="3" stopIfTrue="1" operator="equal">
      <formula>0</formula>
    </cfRule>
  </conditionalFormatting>
  <conditionalFormatting sqref="G59">
    <cfRule type="cellIs" dxfId="8" priority="1" stopIfTrue="1" operator="equal">
      <formula>0</formula>
    </cfRule>
  </conditionalFormatting>
  <conditionalFormatting sqref="G64">
    <cfRule type="cellIs" dxfId="7" priority="9" stopIfTrue="1" operator="equal">
      <formula>0</formula>
    </cfRule>
  </conditionalFormatting>
  <conditionalFormatting sqref="G69">
    <cfRule type="cellIs" dxfId="6" priority="7" stopIfTrue="1" operator="equal">
      <formula>0</formula>
    </cfRule>
  </conditionalFormatting>
  <conditionalFormatting sqref="L4 L40">
    <cfRule type="cellIs" dxfId="5" priority="44" stopIfTrue="1" operator="lessThan">
      <formula>1</formula>
    </cfRule>
  </conditionalFormatting>
  <conditionalFormatting sqref="L18:L21">
    <cfRule type="cellIs" dxfId="4" priority="24" stopIfTrue="1" operator="lessThan">
      <formula>1</formula>
    </cfRule>
  </conditionalFormatting>
  <conditionalFormatting sqref="L59">
    <cfRule type="cellIs" dxfId="3" priority="8" stopIfTrue="1" operator="lessThan">
      <formula>1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5" orientation="portrait" r:id="rId1"/>
  <headerFooter alignWithMargins="0">
    <oddHeader>&amp;Lעמוד &amp;P מתוך &amp;N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0"/>
  <sheetViews>
    <sheetView rightToLeft="1" tabSelected="1" topLeftCell="A12" zoomScaleNormal="100" zoomScaleSheetLayoutView="115" zoomScalePageLayoutView="110" workbookViewId="0">
      <selection activeCell="B25" sqref="B25:D26"/>
    </sheetView>
  </sheetViews>
  <sheetFormatPr defaultColWidth="9.21875" defaultRowHeight="17.25" customHeight="1" x14ac:dyDescent="0.25"/>
  <cols>
    <col min="1" max="1" width="8.21875" style="8" bestFit="1" customWidth="1"/>
    <col min="2" max="2" width="36.77734375" style="8" customWidth="1"/>
    <col min="3" max="3" width="13.44140625" style="10" customWidth="1"/>
    <col min="4" max="4" width="7.44140625" style="8" bestFit="1" customWidth="1"/>
    <col min="5" max="5" width="8.44140625" style="8" customWidth="1"/>
    <col min="6" max="6" width="8.5546875" style="8" customWidth="1"/>
    <col min="7" max="7" width="8" style="8" customWidth="1"/>
    <col min="8" max="8" width="8.5546875" style="8" customWidth="1"/>
    <col min="9" max="9" width="7.21875" style="8" customWidth="1"/>
    <col min="10" max="10" width="8" style="8" customWidth="1"/>
    <col min="11" max="11" width="8.21875" style="10" customWidth="1"/>
    <col min="12" max="12" width="8.44140625" style="8" customWidth="1"/>
    <col min="13" max="13" width="24" style="8" customWidth="1"/>
    <col min="14" max="16384" width="9.21875" style="8"/>
  </cols>
  <sheetData>
    <row r="1" spans="1:15" ht="18.600000000000001" thickTop="1" x14ac:dyDescent="0.25">
      <c r="A1" s="6" t="s">
        <v>25</v>
      </c>
      <c r="B1" s="7" t="s">
        <v>29</v>
      </c>
      <c r="C1" s="33" t="s">
        <v>20</v>
      </c>
      <c r="D1" s="257" t="s">
        <v>89</v>
      </c>
      <c r="E1" s="258"/>
      <c r="F1" s="258"/>
      <c r="G1" s="258"/>
      <c r="H1" s="259"/>
      <c r="I1" s="34" t="s">
        <v>0</v>
      </c>
      <c r="J1" s="43">
        <v>1</v>
      </c>
      <c r="K1" s="103" t="s">
        <v>21</v>
      </c>
      <c r="L1" s="64"/>
      <c r="M1" s="37"/>
    </row>
    <row r="2" spans="1:15" ht="16.2" thickBot="1" x14ac:dyDescent="0.3">
      <c r="A2" s="42" t="s">
        <v>28</v>
      </c>
      <c r="B2" s="9" t="s">
        <v>76</v>
      </c>
      <c r="C2" s="45" t="str">
        <f>'סיכום הצעות'!C2</f>
        <v>40/10.2023</v>
      </c>
      <c r="D2" s="260"/>
      <c r="E2" s="261"/>
      <c r="F2" s="261"/>
      <c r="G2" s="261"/>
      <c r="H2" s="262"/>
      <c r="I2" s="38" t="s">
        <v>1</v>
      </c>
      <c r="J2" s="44">
        <v>2</v>
      </c>
      <c r="K2" s="104" t="s">
        <v>22</v>
      </c>
      <c r="L2" s="65"/>
      <c r="M2" s="41"/>
    </row>
    <row r="3" spans="1:15" s="54" customFormat="1" ht="17.25" customHeight="1" thickTop="1" x14ac:dyDescent="0.25">
      <c r="A3" s="244" t="s">
        <v>2</v>
      </c>
      <c r="B3" s="245"/>
      <c r="C3" s="242" t="s">
        <v>64</v>
      </c>
      <c r="D3" s="52" t="s">
        <v>3</v>
      </c>
      <c r="E3" s="53" t="s">
        <v>5</v>
      </c>
      <c r="F3" s="76">
        <v>1</v>
      </c>
      <c r="G3" s="53" t="s">
        <v>5</v>
      </c>
      <c r="H3" s="76">
        <v>2</v>
      </c>
      <c r="I3" s="53" t="s">
        <v>5</v>
      </c>
      <c r="J3" s="76">
        <v>3</v>
      </c>
      <c r="K3" s="53" t="s">
        <v>5</v>
      </c>
      <c r="L3" s="76">
        <v>4</v>
      </c>
      <c r="M3" s="242" t="s">
        <v>8</v>
      </c>
    </row>
    <row r="4" spans="1:15" s="54" customFormat="1" ht="17.25" customHeight="1" thickBot="1" x14ac:dyDescent="0.3">
      <c r="A4" s="246"/>
      <c r="B4" s="247"/>
      <c r="C4" s="243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3"/>
      <c r="O4" s="58"/>
    </row>
    <row r="5" spans="1:15" s="54" customFormat="1" ht="24.6" thickTop="1" x14ac:dyDescent="0.25">
      <c r="A5" s="156"/>
      <c r="B5" s="135" t="s">
        <v>77</v>
      </c>
      <c r="C5" s="133" t="s">
        <v>59</v>
      </c>
      <c r="D5" s="60">
        <v>0.8</v>
      </c>
      <c r="E5" s="66"/>
      <c r="F5" s="67"/>
      <c r="G5" s="66"/>
      <c r="H5" s="67"/>
      <c r="I5" s="66"/>
      <c r="J5" s="67"/>
      <c r="K5" s="66"/>
      <c r="L5" s="67"/>
      <c r="M5" s="130" t="s">
        <v>60</v>
      </c>
    </row>
    <row r="6" spans="1:15" s="54" customFormat="1" ht="17.25" customHeight="1" thickBot="1" x14ac:dyDescent="0.3">
      <c r="A6" s="248"/>
      <c r="B6" s="77" t="s">
        <v>27</v>
      </c>
      <c r="C6" s="59" t="s">
        <v>19</v>
      </c>
      <c r="D6" s="78">
        <v>0.2</v>
      </c>
      <c r="E6" s="66"/>
      <c r="F6" s="79"/>
      <c r="G6" s="66"/>
      <c r="H6" s="79"/>
      <c r="I6" s="66"/>
      <c r="J6" s="79"/>
      <c r="K6" s="66"/>
      <c r="L6" s="79"/>
      <c r="M6" s="131" t="s">
        <v>60</v>
      </c>
    </row>
    <row r="7" spans="1:15" s="54" customFormat="1" ht="17.25" customHeight="1" thickBot="1" x14ac:dyDescent="0.3">
      <c r="A7" s="249"/>
      <c r="B7" s="82" t="s">
        <v>9</v>
      </c>
      <c r="C7" s="83"/>
      <c r="D7" s="84">
        <f>SUM(D5:D6)</f>
        <v>1</v>
      </c>
      <c r="E7" s="85"/>
      <c r="F7" s="86"/>
      <c r="G7" s="85"/>
      <c r="H7" s="86"/>
      <c r="I7" s="85"/>
      <c r="J7" s="86"/>
      <c r="K7" s="85"/>
      <c r="L7" s="86"/>
      <c r="M7" s="87"/>
    </row>
    <row r="8" spans="1:15" s="54" customFormat="1" ht="17.25" customHeight="1" thickTop="1" thickBot="1" x14ac:dyDescent="0.3">
      <c r="A8" s="250" t="s">
        <v>34</v>
      </c>
      <c r="B8" s="80" t="s">
        <v>34</v>
      </c>
      <c r="C8" s="59" t="s">
        <v>19</v>
      </c>
      <c r="D8" s="81">
        <v>1</v>
      </c>
      <c r="E8" s="66"/>
      <c r="F8" s="68"/>
      <c r="G8" s="66"/>
      <c r="H8" s="68"/>
      <c r="I8" s="66"/>
      <c r="J8" s="79"/>
      <c r="K8" s="66"/>
      <c r="L8" s="79"/>
      <c r="M8" s="131" t="s">
        <v>60</v>
      </c>
    </row>
    <row r="9" spans="1:15" s="54" customFormat="1" ht="17.25" customHeight="1" thickBot="1" x14ac:dyDescent="0.3">
      <c r="A9" s="249"/>
      <c r="B9" s="82" t="s">
        <v>9</v>
      </c>
      <c r="C9" s="83"/>
      <c r="D9" s="84">
        <f>SUM(D8)</f>
        <v>1</v>
      </c>
      <c r="E9" s="85"/>
      <c r="F9" s="86"/>
      <c r="G9" s="85"/>
      <c r="H9" s="86"/>
      <c r="I9" s="85"/>
      <c r="J9" s="86"/>
      <c r="K9" s="85"/>
      <c r="L9" s="86"/>
      <c r="M9" s="87"/>
    </row>
    <row r="10" spans="1:15" s="54" customFormat="1" ht="17.25" customHeight="1" thickTop="1" x14ac:dyDescent="0.25">
      <c r="A10" s="250" t="s">
        <v>95</v>
      </c>
      <c r="B10" s="80" t="s">
        <v>96</v>
      </c>
      <c r="C10" s="59" t="s">
        <v>19</v>
      </c>
      <c r="D10" s="78">
        <f>מחוון!F21+מחוון!F25</f>
        <v>0.30000000000000004</v>
      </c>
      <c r="E10" s="66"/>
      <c r="F10" s="67"/>
      <c r="G10" s="69"/>
      <c r="H10" s="67"/>
      <c r="I10" s="69"/>
      <c r="J10" s="79"/>
      <c r="K10" s="69"/>
      <c r="L10" s="79"/>
      <c r="M10" s="131" t="s">
        <v>60</v>
      </c>
    </row>
    <row r="11" spans="1:15" s="54" customFormat="1" ht="17.25" customHeight="1" x14ac:dyDescent="0.25">
      <c r="A11" s="248"/>
      <c r="B11" s="61" t="s">
        <v>97</v>
      </c>
      <c r="C11" s="59" t="s">
        <v>19</v>
      </c>
      <c r="D11" s="62">
        <v>0.2</v>
      </c>
      <c r="E11" s="66"/>
      <c r="F11" s="68"/>
      <c r="G11" s="70"/>
      <c r="H11" s="68"/>
      <c r="I11" s="70"/>
      <c r="J11" s="68"/>
      <c r="K11" s="70"/>
      <c r="L11" s="68"/>
      <c r="M11" s="132" t="s">
        <v>60</v>
      </c>
    </row>
    <row r="12" spans="1:15" s="54" customFormat="1" ht="17.25" customHeight="1" thickBot="1" x14ac:dyDescent="0.3">
      <c r="A12" s="248"/>
      <c r="B12" s="80" t="s">
        <v>157</v>
      </c>
      <c r="C12" s="59" t="s">
        <v>19</v>
      </c>
      <c r="D12" s="78">
        <v>0.5</v>
      </c>
      <c r="E12" s="69"/>
      <c r="F12" s="79"/>
      <c r="G12" s="69"/>
      <c r="H12" s="79"/>
      <c r="I12" s="69"/>
      <c r="J12" s="79"/>
      <c r="K12" s="69"/>
      <c r="L12" s="79"/>
      <c r="M12" s="131"/>
    </row>
    <row r="13" spans="1:15" s="54" customFormat="1" ht="17.25" customHeight="1" thickBot="1" x14ac:dyDescent="0.3">
      <c r="A13" s="249"/>
      <c r="B13" s="82" t="s">
        <v>9</v>
      </c>
      <c r="C13" s="83"/>
      <c r="D13" s="84">
        <f>SUM(D10:D12)</f>
        <v>1</v>
      </c>
      <c r="E13" s="85"/>
      <c r="F13" s="86"/>
      <c r="G13" s="85"/>
      <c r="H13" s="86"/>
      <c r="I13" s="85"/>
      <c r="J13" s="86"/>
      <c r="K13" s="85"/>
      <c r="L13" s="86"/>
      <c r="M13" s="87"/>
    </row>
    <row r="14" spans="1:15" s="54" customFormat="1" ht="17.25" customHeight="1" thickTop="1" x14ac:dyDescent="0.25">
      <c r="A14" s="250" t="str">
        <f>מחוון!B40</f>
        <v>מנהל פדגוגי לב"מ</v>
      </c>
      <c r="B14" s="80" t="s">
        <v>138</v>
      </c>
      <c r="C14" s="59" t="s">
        <v>19</v>
      </c>
      <c r="D14" s="78">
        <v>0.35</v>
      </c>
      <c r="E14" s="68"/>
      <c r="F14" s="68"/>
      <c r="G14" s="68"/>
      <c r="H14" s="68"/>
      <c r="I14" s="68"/>
      <c r="J14" s="68"/>
      <c r="K14" s="68"/>
      <c r="L14" s="68"/>
      <c r="M14" s="165"/>
    </row>
    <row r="15" spans="1:15" s="54" customFormat="1" ht="17.25" customHeight="1" x14ac:dyDescent="0.25">
      <c r="A15" s="248"/>
      <c r="B15" s="61" t="s">
        <v>139</v>
      </c>
      <c r="C15" s="59" t="s">
        <v>19</v>
      </c>
      <c r="D15" s="62">
        <v>0.15</v>
      </c>
      <c r="E15" s="68"/>
      <c r="F15" s="68"/>
      <c r="G15" s="68"/>
      <c r="H15" s="68"/>
      <c r="I15" s="68"/>
      <c r="J15" s="68"/>
      <c r="K15" s="68"/>
      <c r="L15" s="68"/>
      <c r="M15" s="165"/>
    </row>
    <row r="16" spans="1:15" s="54" customFormat="1" ht="17.25" customHeight="1" thickBot="1" x14ac:dyDescent="0.3">
      <c r="A16" s="248"/>
      <c r="B16" s="80" t="s">
        <v>157</v>
      </c>
      <c r="C16" s="59" t="s">
        <v>19</v>
      </c>
      <c r="D16" s="78">
        <v>0.5</v>
      </c>
      <c r="E16" s="166"/>
      <c r="F16" s="166"/>
      <c r="G16" s="166"/>
      <c r="H16" s="166"/>
      <c r="I16" s="166"/>
      <c r="J16" s="166"/>
      <c r="K16" s="166"/>
      <c r="L16" s="166"/>
      <c r="M16" s="165"/>
    </row>
    <row r="17" spans="1:15" s="54" customFormat="1" ht="17.25" customHeight="1" thickBot="1" x14ac:dyDescent="0.3">
      <c r="A17" s="249"/>
      <c r="B17" s="82" t="s">
        <v>9</v>
      </c>
      <c r="C17" s="83"/>
      <c r="D17" s="84">
        <f>SUM(D14:D16)</f>
        <v>1</v>
      </c>
      <c r="E17" s="164"/>
      <c r="F17" s="164"/>
      <c r="G17" s="164"/>
      <c r="H17" s="164"/>
      <c r="I17" s="164"/>
      <c r="J17" s="164"/>
      <c r="K17" s="164"/>
      <c r="L17" s="164"/>
      <c r="M17" s="159"/>
    </row>
    <row r="18" spans="1:15" s="54" customFormat="1" ht="17.25" customHeight="1" thickTop="1" x14ac:dyDescent="0.25">
      <c r="A18" s="250" t="str">
        <f>מחוון!B59</f>
        <v>מנהל פדגוגי המחצית השלישית</v>
      </c>
      <c r="B18" s="80" t="s">
        <v>140</v>
      </c>
      <c r="C18" s="59" t="s">
        <v>19</v>
      </c>
      <c r="D18" s="78">
        <v>0.35</v>
      </c>
      <c r="E18" s="66"/>
      <c r="F18" s="67"/>
      <c r="G18" s="69"/>
      <c r="H18" s="67"/>
      <c r="I18" s="69"/>
      <c r="J18" s="79"/>
      <c r="K18" s="69"/>
      <c r="L18" s="79"/>
      <c r="M18" s="131" t="s">
        <v>60</v>
      </c>
    </row>
    <row r="19" spans="1:15" s="54" customFormat="1" ht="17.25" customHeight="1" x14ac:dyDescent="0.25">
      <c r="A19" s="248"/>
      <c r="B19" s="61" t="s">
        <v>141</v>
      </c>
      <c r="C19" s="59" t="s">
        <v>19</v>
      </c>
      <c r="D19" s="62">
        <v>0.15</v>
      </c>
      <c r="E19" s="66"/>
      <c r="F19" s="68"/>
      <c r="G19" s="70"/>
      <c r="H19" s="68"/>
      <c r="I19" s="70"/>
      <c r="J19" s="68"/>
      <c r="K19" s="70"/>
      <c r="L19" s="68"/>
      <c r="M19" s="132" t="s">
        <v>60</v>
      </c>
    </row>
    <row r="20" spans="1:15" s="54" customFormat="1" ht="17.25" customHeight="1" thickBot="1" x14ac:dyDescent="0.3">
      <c r="A20" s="248"/>
      <c r="B20" s="80" t="s">
        <v>157</v>
      </c>
      <c r="C20" s="59" t="s">
        <v>19</v>
      </c>
      <c r="D20" s="78">
        <v>0.5</v>
      </c>
      <c r="E20" s="69"/>
      <c r="F20" s="79"/>
      <c r="G20" s="69"/>
      <c r="H20" s="79"/>
      <c r="I20" s="69"/>
      <c r="J20" s="79"/>
      <c r="K20" s="69"/>
      <c r="L20" s="79"/>
      <c r="M20" s="131"/>
    </row>
    <row r="21" spans="1:15" s="54" customFormat="1" ht="17.25" customHeight="1" thickBot="1" x14ac:dyDescent="0.3">
      <c r="A21" s="249"/>
      <c r="B21" s="82" t="s">
        <v>9</v>
      </c>
      <c r="C21" s="83"/>
      <c r="D21" s="84">
        <f>SUM(D18:D20)</f>
        <v>1</v>
      </c>
      <c r="E21" s="85"/>
      <c r="F21" s="86"/>
      <c r="G21" s="85"/>
      <c r="H21" s="86"/>
      <c r="I21" s="85"/>
      <c r="J21" s="86"/>
      <c r="K21" s="85"/>
      <c r="L21" s="86"/>
      <c r="M21" s="87"/>
    </row>
    <row r="22" spans="1:15" s="54" customFormat="1" ht="17.25" customHeight="1" thickTop="1" x14ac:dyDescent="0.25">
      <c r="A22" s="250" t="s">
        <v>65</v>
      </c>
      <c r="B22" s="263" t="s">
        <v>2</v>
      </c>
      <c r="C22" s="242" t="s">
        <v>62</v>
      </c>
      <c r="D22" s="242" t="s">
        <v>63</v>
      </c>
      <c r="E22" s="53" t="s">
        <v>5</v>
      </c>
      <c r="F22" s="76">
        <v>1</v>
      </c>
      <c r="G22" s="53" t="s">
        <v>5</v>
      </c>
      <c r="H22" s="76">
        <v>2</v>
      </c>
      <c r="I22" s="53" t="s">
        <v>5</v>
      </c>
      <c r="J22" s="76">
        <v>3</v>
      </c>
      <c r="K22" s="53" t="s">
        <v>5</v>
      </c>
      <c r="L22" s="76">
        <v>4</v>
      </c>
      <c r="M22" s="242" t="s">
        <v>8</v>
      </c>
    </row>
    <row r="23" spans="1:15" s="54" customFormat="1" ht="17.25" customHeight="1" thickBot="1" x14ac:dyDescent="0.3">
      <c r="A23" s="248"/>
      <c r="B23" s="264"/>
      <c r="C23" s="243"/>
      <c r="D23" s="243"/>
      <c r="E23" s="56" t="s">
        <v>6</v>
      </c>
      <c r="F23" s="57" t="s">
        <v>7</v>
      </c>
      <c r="G23" s="56" t="s">
        <v>6</v>
      </c>
      <c r="H23" s="57" t="s">
        <v>7</v>
      </c>
      <c r="I23" s="56" t="s">
        <v>6</v>
      </c>
      <c r="J23" s="57" t="s">
        <v>7</v>
      </c>
      <c r="K23" s="56" t="s">
        <v>6</v>
      </c>
      <c r="L23" s="57" t="s">
        <v>7</v>
      </c>
      <c r="M23" s="243"/>
      <c r="O23" s="58"/>
    </row>
    <row r="24" spans="1:15" s="54" customFormat="1" ht="17.25" customHeight="1" thickTop="1" x14ac:dyDescent="0.25">
      <c r="A24" s="248"/>
      <c r="B24" s="251" t="s">
        <v>142</v>
      </c>
      <c r="C24" s="252"/>
      <c r="D24" s="252"/>
      <c r="E24" s="252"/>
      <c r="F24" s="252"/>
      <c r="G24" s="252"/>
      <c r="H24" s="252"/>
      <c r="I24" s="252"/>
      <c r="J24" s="252"/>
      <c r="K24" s="252"/>
      <c r="L24" s="253"/>
      <c r="M24" s="160"/>
      <c r="O24" s="58"/>
    </row>
    <row r="25" spans="1:15" s="54" customFormat="1" ht="17.25" customHeight="1" x14ac:dyDescent="0.25">
      <c r="A25" s="248"/>
      <c r="B25" s="310" t="s">
        <v>170</v>
      </c>
      <c r="C25" s="311" t="s">
        <v>151</v>
      </c>
      <c r="D25" s="312">
        <v>700</v>
      </c>
      <c r="E25" s="178"/>
      <c r="F25" s="178"/>
      <c r="G25" s="178"/>
      <c r="H25" s="178"/>
      <c r="I25" s="178"/>
      <c r="J25" s="178"/>
      <c r="K25" s="178"/>
      <c r="L25" s="178"/>
      <c r="M25" s="160"/>
      <c r="O25" s="58"/>
    </row>
    <row r="26" spans="1:15" s="54" customFormat="1" ht="17.25" customHeight="1" thickBot="1" x14ac:dyDescent="0.3">
      <c r="A26" s="248"/>
      <c r="B26" s="310" t="s">
        <v>169</v>
      </c>
      <c r="C26" s="311" t="s">
        <v>151</v>
      </c>
      <c r="D26" s="312">
        <v>700</v>
      </c>
      <c r="E26" s="161"/>
      <c r="F26" s="161"/>
      <c r="G26" s="161"/>
      <c r="H26" s="161"/>
      <c r="I26" s="161"/>
      <c r="J26" s="161"/>
      <c r="K26" s="161"/>
      <c r="L26" s="161"/>
      <c r="M26" s="160"/>
      <c r="O26" s="58"/>
    </row>
    <row r="27" spans="1:15" s="54" customFormat="1" ht="17.25" customHeight="1" thickTop="1" x14ac:dyDescent="0.25">
      <c r="A27" s="248"/>
      <c r="B27" s="251" t="s">
        <v>143</v>
      </c>
      <c r="C27" s="252"/>
      <c r="D27" s="252"/>
      <c r="E27" s="252"/>
      <c r="F27" s="252"/>
      <c r="G27" s="252"/>
      <c r="H27" s="252"/>
      <c r="I27" s="252"/>
      <c r="J27" s="252"/>
      <c r="K27" s="252"/>
      <c r="L27" s="253"/>
      <c r="M27" s="160"/>
      <c r="O27" s="58"/>
    </row>
    <row r="28" spans="1:15" s="54" customFormat="1" ht="17.25" customHeight="1" x14ac:dyDescent="0.25">
      <c r="A28" s="248"/>
      <c r="B28" s="254" t="s">
        <v>144</v>
      </c>
      <c r="C28" s="255"/>
      <c r="D28" s="255"/>
      <c r="E28" s="255"/>
      <c r="F28" s="255"/>
      <c r="G28" s="255"/>
      <c r="H28" s="255"/>
      <c r="I28" s="255"/>
      <c r="J28" s="255"/>
      <c r="K28" s="255"/>
      <c r="L28" s="256"/>
      <c r="M28" s="160"/>
      <c r="O28" s="58"/>
    </row>
    <row r="29" spans="1:15" s="54" customFormat="1" ht="26.4" x14ac:dyDescent="0.25">
      <c r="A29" s="248"/>
      <c r="B29" s="162" t="s">
        <v>146</v>
      </c>
      <c r="C29" s="155" t="s">
        <v>151</v>
      </c>
      <c r="D29" s="179">
        <v>50</v>
      </c>
      <c r="E29" s="180"/>
      <c r="F29" s="73"/>
      <c r="G29" s="74"/>
      <c r="H29" s="73"/>
      <c r="I29" s="74"/>
      <c r="J29" s="73"/>
      <c r="K29" s="74"/>
      <c r="L29" s="73"/>
      <c r="M29" s="63"/>
    </row>
    <row r="30" spans="1:15" s="54" customFormat="1" ht="26.4" x14ac:dyDescent="0.25">
      <c r="A30" s="248"/>
      <c r="B30" s="162" t="s">
        <v>147</v>
      </c>
      <c r="C30" s="155" t="s">
        <v>151</v>
      </c>
      <c r="D30" s="71">
        <v>50</v>
      </c>
      <c r="E30" s="72"/>
      <c r="F30" s="73"/>
      <c r="G30" s="74"/>
      <c r="H30" s="73"/>
      <c r="I30" s="74"/>
      <c r="J30" s="73"/>
      <c r="K30" s="74"/>
      <c r="L30" s="73"/>
      <c r="M30" s="63"/>
    </row>
    <row r="31" spans="1:15" s="54" customFormat="1" ht="26.4" x14ac:dyDescent="0.25">
      <c r="A31" s="248"/>
      <c r="B31" s="162" t="s">
        <v>148</v>
      </c>
      <c r="C31" s="155" t="s">
        <v>151</v>
      </c>
      <c r="D31" s="71">
        <v>200</v>
      </c>
      <c r="E31" s="72"/>
      <c r="F31" s="73"/>
      <c r="G31" s="74"/>
      <c r="H31" s="73"/>
      <c r="I31" s="74"/>
      <c r="J31" s="73"/>
      <c r="K31" s="74"/>
      <c r="L31" s="73"/>
      <c r="M31" s="63"/>
    </row>
    <row r="32" spans="1:15" s="54" customFormat="1" ht="26.4" x14ac:dyDescent="0.25">
      <c r="A32" s="248"/>
      <c r="B32" s="163" t="s">
        <v>149</v>
      </c>
      <c r="C32" s="155" t="s">
        <v>151</v>
      </c>
      <c r="D32" s="71">
        <v>100</v>
      </c>
      <c r="E32" s="72"/>
      <c r="F32" s="73"/>
      <c r="G32" s="74"/>
      <c r="H32" s="73"/>
      <c r="I32" s="74"/>
      <c r="J32" s="73"/>
      <c r="K32" s="74"/>
      <c r="L32" s="73"/>
      <c r="M32" s="63"/>
    </row>
    <row r="33" spans="1:13" s="54" customFormat="1" ht="23.25" customHeight="1" x14ac:dyDescent="0.25">
      <c r="A33" s="248"/>
      <c r="B33" s="254" t="s">
        <v>145</v>
      </c>
      <c r="C33" s="255"/>
      <c r="D33" s="255"/>
      <c r="E33" s="255"/>
      <c r="F33" s="255"/>
      <c r="G33" s="255"/>
      <c r="H33" s="255"/>
      <c r="I33" s="255"/>
      <c r="J33" s="255"/>
      <c r="K33" s="255"/>
      <c r="L33" s="256"/>
      <c r="M33" s="63"/>
    </row>
    <row r="34" spans="1:13" s="54" customFormat="1" ht="26.4" x14ac:dyDescent="0.25">
      <c r="A34" s="248"/>
      <c r="B34" s="162" t="s">
        <v>146</v>
      </c>
      <c r="C34" s="155" t="s">
        <v>151</v>
      </c>
      <c r="D34" s="71">
        <v>20</v>
      </c>
      <c r="E34" s="72"/>
      <c r="F34" s="73"/>
      <c r="G34" s="74"/>
      <c r="H34" s="73"/>
      <c r="I34" s="74"/>
      <c r="J34" s="73"/>
      <c r="K34" s="74"/>
      <c r="L34" s="73"/>
      <c r="M34" s="63"/>
    </row>
    <row r="35" spans="1:13" s="54" customFormat="1" ht="23.25" customHeight="1" x14ac:dyDescent="0.25">
      <c r="A35" s="248"/>
      <c r="B35" s="162" t="s">
        <v>147</v>
      </c>
      <c r="C35" s="155" t="s">
        <v>151</v>
      </c>
      <c r="D35" s="71">
        <v>20</v>
      </c>
      <c r="E35" s="72"/>
      <c r="F35" s="73"/>
      <c r="G35" s="74"/>
      <c r="H35" s="73"/>
      <c r="I35" s="74"/>
      <c r="J35" s="73"/>
      <c r="K35" s="74"/>
      <c r="L35" s="73"/>
      <c r="M35" s="63"/>
    </row>
    <row r="36" spans="1:13" s="54" customFormat="1" ht="23.25" customHeight="1" x14ac:dyDescent="0.25">
      <c r="A36" s="248"/>
      <c r="B36" s="162" t="s">
        <v>148</v>
      </c>
      <c r="C36" s="155" t="s">
        <v>151</v>
      </c>
      <c r="D36" s="71">
        <v>20</v>
      </c>
      <c r="E36" s="72"/>
      <c r="F36" s="73"/>
      <c r="G36" s="74"/>
      <c r="H36" s="73"/>
      <c r="I36" s="74"/>
      <c r="J36" s="73"/>
      <c r="K36" s="74"/>
      <c r="L36" s="73"/>
      <c r="M36" s="63"/>
    </row>
    <row r="37" spans="1:13" s="54" customFormat="1" ht="22.95" customHeight="1" thickBot="1" x14ac:dyDescent="0.3">
      <c r="A37" s="248"/>
      <c r="B37" s="162" t="s">
        <v>150</v>
      </c>
      <c r="C37" s="155" t="s">
        <v>151</v>
      </c>
      <c r="D37" s="71">
        <v>20</v>
      </c>
      <c r="E37" s="72"/>
      <c r="F37" s="73"/>
      <c r="G37" s="74"/>
      <c r="H37" s="73"/>
      <c r="I37" s="74"/>
      <c r="J37" s="73"/>
      <c r="K37" s="74"/>
      <c r="L37" s="73"/>
      <c r="M37" s="63"/>
    </row>
    <row r="38" spans="1:13" s="54" customFormat="1" ht="17.25" customHeight="1" thickBot="1" x14ac:dyDescent="0.3">
      <c r="A38" s="248"/>
      <c r="B38" s="136" t="s">
        <v>23</v>
      </c>
      <c r="C38" s="83"/>
      <c r="D38" s="88"/>
      <c r="E38" s="85"/>
      <c r="F38" s="86"/>
      <c r="G38" s="85"/>
      <c r="H38" s="86"/>
      <c r="I38" s="85"/>
      <c r="J38" s="86"/>
      <c r="K38" s="85"/>
      <c r="L38" s="86"/>
      <c r="M38" s="87"/>
    </row>
    <row r="39" spans="1:13" s="54" customFormat="1" ht="17.25" customHeight="1" thickTop="1" thickBot="1" x14ac:dyDescent="0.3">
      <c r="A39" s="249"/>
      <c r="B39" s="136" t="s">
        <v>24</v>
      </c>
      <c r="C39" s="83"/>
      <c r="D39" s="89"/>
      <c r="E39" s="90"/>
      <c r="F39" s="86"/>
      <c r="G39" s="85"/>
      <c r="H39" s="86"/>
      <c r="I39" s="85"/>
      <c r="J39" s="86"/>
      <c r="K39" s="85"/>
      <c r="L39" s="86"/>
      <c r="M39" s="87"/>
    </row>
    <row r="40" spans="1:13" s="54" customFormat="1" ht="17.25" customHeight="1" thickTop="1" x14ac:dyDescent="0.25"/>
  </sheetData>
  <mergeCells count="18">
    <mergeCell ref="D1:H2"/>
    <mergeCell ref="B22:B23"/>
    <mergeCell ref="C22:C23"/>
    <mergeCell ref="D22:D23"/>
    <mergeCell ref="A10:A13"/>
    <mergeCell ref="A8:A9"/>
    <mergeCell ref="A14:A17"/>
    <mergeCell ref="M22:M23"/>
    <mergeCell ref="M3:M4"/>
    <mergeCell ref="C3:C4"/>
    <mergeCell ref="A3:B4"/>
    <mergeCell ref="A6:A7"/>
    <mergeCell ref="A22:A39"/>
    <mergeCell ref="A18:A21"/>
    <mergeCell ref="B24:L24"/>
    <mergeCell ref="B27:L27"/>
    <mergeCell ref="B28:L28"/>
    <mergeCell ref="B33:L33"/>
  </mergeCells>
  <phoneticPr fontId="0" type="noConversion"/>
  <conditionalFormatting sqref="D7 D9 D13 D21">
    <cfRule type="cellIs" dxfId="2" priority="2" stopIfTrue="1" operator="notEqual">
      <formula>1</formula>
    </cfRule>
  </conditionalFormatting>
  <conditionalFormatting sqref="D17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verticalDpi="300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1"/>
  <sheetViews>
    <sheetView rightToLeft="1" topLeftCell="A9" zoomScaleNormal="100" zoomScaleSheetLayoutView="100" workbookViewId="0">
      <selection activeCell="J10" sqref="J10"/>
    </sheetView>
  </sheetViews>
  <sheetFormatPr defaultColWidth="9.21875" defaultRowHeight="17.25" customHeight="1" x14ac:dyDescent="0.25"/>
  <cols>
    <col min="1" max="1" width="6.21875" style="11" customWidth="1"/>
    <col min="2" max="2" width="21.77734375" style="11" customWidth="1"/>
    <col min="3" max="3" width="12.77734375" style="11" customWidth="1"/>
    <col min="4" max="4" width="9.21875" style="11" customWidth="1"/>
    <col min="5" max="5" width="9.21875" style="11"/>
    <col min="6" max="8" width="9" style="11" customWidth="1"/>
    <col min="9" max="9" width="10" style="11" customWidth="1"/>
    <col min="10" max="10" width="10.77734375" style="11" customWidth="1"/>
    <col min="11" max="11" width="8.77734375" style="11" customWidth="1"/>
    <col min="12" max="12" width="9.77734375" style="11" bestFit="1" customWidth="1"/>
    <col min="13" max="13" width="24.21875" style="11" customWidth="1"/>
    <col min="14" max="16384" width="9.21875" style="11"/>
  </cols>
  <sheetData>
    <row r="1" spans="1:13" s="8" customFormat="1" ht="17.25" customHeight="1" thickTop="1" x14ac:dyDescent="0.25">
      <c r="A1" s="289" t="s">
        <v>18</v>
      </c>
      <c r="B1" s="290"/>
      <c r="C1" s="33" t="s">
        <v>20</v>
      </c>
      <c r="D1" s="257" t="s">
        <v>88</v>
      </c>
      <c r="E1" s="258"/>
      <c r="F1" s="258"/>
      <c r="G1" s="258"/>
      <c r="H1" s="258"/>
      <c r="I1" s="259"/>
      <c r="J1" s="34" t="s">
        <v>0</v>
      </c>
      <c r="K1" s="35">
        <v>2</v>
      </c>
      <c r="L1" s="36" t="s">
        <v>21</v>
      </c>
      <c r="M1" s="37"/>
    </row>
    <row r="2" spans="1:13" s="8" customFormat="1" ht="17.25" customHeight="1" thickBot="1" x14ac:dyDescent="0.3">
      <c r="A2" s="291" t="s">
        <v>76</v>
      </c>
      <c r="B2" s="292"/>
      <c r="C2" s="45" t="s">
        <v>168</v>
      </c>
      <c r="D2" s="260"/>
      <c r="E2" s="261"/>
      <c r="F2" s="261"/>
      <c r="G2" s="261"/>
      <c r="H2" s="261"/>
      <c r="I2" s="262"/>
      <c r="J2" s="38" t="s">
        <v>1</v>
      </c>
      <c r="K2" s="39">
        <v>2</v>
      </c>
      <c r="L2" s="40" t="s">
        <v>22</v>
      </c>
      <c r="M2" s="41"/>
    </row>
    <row r="3" spans="1:13" s="15" customFormat="1" ht="17.25" customHeight="1" thickTop="1" thickBot="1" x14ac:dyDescent="0.3">
      <c r="A3" s="12"/>
      <c r="B3" s="13"/>
      <c r="C3" s="14"/>
      <c r="D3" s="282" t="s">
        <v>30</v>
      </c>
      <c r="E3" s="283"/>
      <c r="F3" s="283"/>
      <c r="G3" s="283"/>
      <c r="H3" s="283"/>
      <c r="I3" s="5">
        <v>0.6</v>
      </c>
      <c r="J3" s="13" t="s">
        <v>31</v>
      </c>
      <c r="K3" s="5">
        <v>0.4</v>
      </c>
      <c r="L3" s="13" t="s">
        <v>17</v>
      </c>
      <c r="M3" s="14"/>
    </row>
    <row r="4" spans="1:13" s="100" customFormat="1" ht="20.100000000000001" customHeight="1" thickTop="1" x14ac:dyDescent="0.25">
      <c r="A4" s="303" t="s">
        <v>10</v>
      </c>
      <c r="B4" s="300" t="s">
        <v>11</v>
      </c>
      <c r="C4" s="277" t="s">
        <v>12</v>
      </c>
      <c r="D4" s="271" t="s">
        <v>38</v>
      </c>
      <c r="E4" s="268" t="s">
        <v>34</v>
      </c>
      <c r="F4" s="268" t="s">
        <v>95</v>
      </c>
      <c r="G4" s="268" t="str">
        <f>מחוון!B40</f>
        <v>מנהל פדגוגי לב"מ</v>
      </c>
      <c r="H4" s="268" t="str">
        <f>מחוון!B59</f>
        <v>מנהל פדגוגי המחצית השלישית</v>
      </c>
      <c r="I4" s="274" t="s">
        <v>39</v>
      </c>
      <c r="J4" s="271" t="s">
        <v>40</v>
      </c>
      <c r="K4" s="274" t="s">
        <v>41</v>
      </c>
      <c r="L4" s="265" t="s">
        <v>74</v>
      </c>
      <c r="M4" s="277" t="s">
        <v>43</v>
      </c>
    </row>
    <row r="5" spans="1:13" s="100" customFormat="1" ht="20.100000000000001" customHeight="1" x14ac:dyDescent="0.25">
      <c r="A5" s="304"/>
      <c r="B5" s="301"/>
      <c r="C5" s="278"/>
      <c r="D5" s="272"/>
      <c r="E5" s="269"/>
      <c r="F5" s="269"/>
      <c r="G5" s="269"/>
      <c r="H5" s="269"/>
      <c r="I5" s="275"/>
      <c r="J5" s="272"/>
      <c r="K5" s="275"/>
      <c r="L5" s="266"/>
      <c r="M5" s="278"/>
    </row>
    <row r="6" spans="1:13" s="100" customFormat="1" ht="20.100000000000001" customHeight="1" thickBot="1" x14ac:dyDescent="0.3">
      <c r="A6" s="304"/>
      <c r="B6" s="301"/>
      <c r="C6" s="279"/>
      <c r="D6" s="273"/>
      <c r="E6" s="270"/>
      <c r="F6" s="270"/>
      <c r="G6" s="270"/>
      <c r="H6" s="270"/>
      <c r="I6" s="276"/>
      <c r="J6" s="273"/>
      <c r="K6" s="276"/>
      <c r="L6" s="267"/>
      <c r="M6" s="278"/>
    </row>
    <row r="7" spans="1:13" s="101" customFormat="1" ht="18" customHeight="1" thickTop="1" thickBot="1" x14ac:dyDescent="0.3">
      <c r="A7" s="305"/>
      <c r="B7" s="302"/>
      <c r="C7" s="16" t="s">
        <v>13</v>
      </c>
      <c r="D7" s="1">
        <v>0.3</v>
      </c>
      <c r="E7" s="2">
        <v>0.1</v>
      </c>
      <c r="F7" s="2">
        <v>0.2</v>
      </c>
      <c r="G7" s="2">
        <v>0.2</v>
      </c>
      <c r="H7" s="2">
        <v>0.2</v>
      </c>
      <c r="I7" s="3">
        <f>SUM(D7:H7)</f>
        <v>1</v>
      </c>
      <c r="J7" s="1">
        <v>1</v>
      </c>
      <c r="K7" s="3">
        <v>1</v>
      </c>
      <c r="L7" s="4"/>
      <c r="M7" s="279"/>
    </row>
    <row r="8" spans="1:13" s="95" customFormat="1" ht="17.25" customHeight="1" thickTop="1" x14ac:dyDescent="0.25">
      <c r="A8" s="294">
        <v>1</v>
      </c>
      <c r="B8" s="293"/>
      <c r="C8" s="91" t="s">
        <v>14</v>
      </c>
      <c r="D8" s="92"/>
      <c r="E8" s="93"/>
      <c r="F8" s="94"/>
      <c r="G8" s="94"/>
      <c r="H8" s="94"/>
      <c r="I8" s="298"/>
      <c r="J8" s="94"/>
      <c r="K8" s="298"/>
      <c r="L8" s="297"/>
      <c r="M8" s="287"/>
    </row>
    <row r="9" spans="1:13" s="95" customFormat="1" ht="17.25" customHeight="1" x14ac:dyDescent="0.25">
      <c r="A9" s="281"/>
      <c r="B9" s="285"/>
      <c r="C9" s="96" t="s">
        <v>15</v>
      </c>
      <c r="D9" s="97"/>
      <c r="E9" s="98"/>
      <c r="F9" s="98"/>
      <c r="G9" s="98"/>
      <c r="H9" s="98"/>
      <c r="I9" s="299"/>
      <c r="J9" s="97"/>
      <c r="K9" s="299"/>
      <c r="L9" s="296"/>
      <c r="M9" s="288"/>
    </row>
    <row r="10" spans="1:13" s="95" customFormat="1" ht="17.25" customHeight="1" x14ac:dyDescent="0.25">
      <c r="A10" s="280">
        <v>2</v>
      </c>
      <c r="B10" s="285"/>
      <c r="C10" s="99" t="s">
        <v>14</v>
      </c>
      <c r="D10" s="92"/>
      <c r="E10" s="93"/>
      <c r="F10" s="94"/>
      <c r="G10" s="94"/>
      <c r="H10" s="94"/>
      <c r="I10" s="308"/>
      <c r="J10" s="94"/>
      <c r="K10" s="308"/>
      <c r="L10" s="295"/>
      <c r="M10" s="288"/>
    </row>
    <row r="11" spans="1:13" s="95" customFormat="1" ht="17.25" customHeight="1" x14ac:dyDescent="0.25">
      <c r="A11" s="281"/>
      <c r="B11" s="285"/>
      <c r="C11" s="96" t="s">
        <v>15</v>
      </c>
      <c r="D11" s="97"/>
      <c r="E11" s="98"/>
      <c r="F11" s="98"/>
      <c r="G11" s="98"/>
      <c r="H11" s="98"/>
      <c r="I11" s="299"/>
      <c r="J11" s="97"/>
      <c r="K11" s="299"/>
      <c r="L11" s="296"/>
      <c r="M11" s="288"/>
    </row>
    <row r="12" spans="1:13" s="95" customFormat="1" ht="17.25" customHeight="1" x14ac:dyDescent="0.25">
      <c r="A12" s="280">
        <v>3</v>
      </c>
      <c r="B12" s="285"/>
      <c r="C12" s="99" t="s">
        <v>14</v>
      </c>
      <c r="D12" s="92"/>
      <c r="E12" s="93"/>
      <c r="F12" s="94"/>
      <c r="G12" s="94"/>
      <c r="H12" s="94"/>
      <c r="I12" s="308"/>
      <c r="J12" s="94"/>
      <c r="K12" s="308"/>
      <c r="L12" s="295"/>
      <c r="M12" s="288"/>
    </row>
    <row r="13" spans="1:13" s="95" customFormat="1" ht="17.25" customHeight="1" x14ac:dyDescent="0.25">
      <c r="A13" s="281"/>
      <c r="B13" s="285"/>
      <c r="C13" s="96" t="s">
        <v>15</v>
      </c>
      <c r="D13" s="97"/>
      <c r="E13" s="98"/>
      <c r="F13" s="98"/>
      <c r="G13" s="98"/>
      <c r="H13" s="98"/>
      <c r="I13" s="299"/>
      <c r="J13" s="97"/>
      <c r="K13" s="299"/>
      <c r="L13" s="296"/>
      <c r="M13" s="288"/>
    </row>
    <row r="14" spans="1:13" s="95" customFormat="1" ht="17.25" customHeight="1" x14ac:dyDescent="0.25">
      <c r="A14" s="280">
        <v>4</v>
      </c>
      <c r="B14" s="285"/>
      <c r="C14" s="99" t="s">
        <v>14</v>
      </c>
      <c r="D14" s="92"/>
      <c r="E14" s="93"/>
      <c r="F14" s="94"/>
      <c r="G14" s="94"/>
      <c r="H14" s="94"/>
      <c r="I14" s="308"/>
      <c r="J14" s="94"/>
      <c r="K14" s="308"/>
      <c r="L14" s="295"/>
      <c r="M14" s="288"/>
    </row>
    <row r="15" spans="1:13" s="95" customFormat="1" ht="17.25" customHeight="1" x14ac:dyDescent="0.25">
      <c r="A15" s="281"/>
      <c r="B15" s="285"/>
      <c r="C15" s="96" t="s">
        <v>15</v>
      </c>
      <c r="D15" s="97"/>
      <c r="E15" s="98"/>
      <c r="F15" s="98"/>
      <c r="G15" s="98"/>
      <c r="H15" s="98"/>
      <c r="I15" s="299"/>
      <c r="J15" s="97"/>
      <c r="K15" s="299"/>
      <c r="L15" s="296"/>
      <c r="M15" s="288"/>
    </row>
    <row r="16" spans="1:13" s="95" customFormat="1" ht="17.25" customHeight="1" x14ac:dyDescent="0.25">
      <c r="A16" s="280">
        <v>5</v>
      </c>
      <c r="B16" s="285"/>
      <c r="C16" s="99" t="s">
        <v>14</v>
      </c>
      <c r="D16" s="92"/>
      <c r="E16" s="93"/>
      <c r="F16" s="94"/>
      <c r="G16" s="94"/>
      <c r="H16" s="94"/>
      <c r="I16" s="308"/>
      <c r="J16" s="94"/>
      <c r="K16" s="308"/>
      <c r="L16" s="295"/>
      <c r="M16" s="288"/>
    </row>
    <row r="17" spans="1:13" s="95" customFormat="1" ht="17.25" customHeight="1" x14ac:dyDescent="0.25">
      <c r="A17" s="281"/>
      <c r="B17" s="285"/>
      <c r="C17" s="96" t="s">
        <v>15</v>
      </c>
      <c r="D17" s="97"/>
      <c r="E17" s="98"/>
      <c r="F17" s="98"/>
      <c r="G17" s="98"/>
      <c r="H17" s="98"/>
      <c r="I17" s="299"/>
      <c r="J17" s="97"/>
      <c r="K17" s="299"/>
      <c r="L17" s="296"/>
      <c r="M17" s="288"/>
    </row>
    <row r="18" spans="1:13" s="95" customFormat="1" ht="17.25" customHeight="1" x14ac:dyDescent="0.25">
      <c r="A18" s="280">
        <v>6</v>
      </c>
      <c r="B18" s="285"/>
      <c r="C18" s="99" t="s">
        <v>14</v>
      </c>
      <c r="D18" s="92"/>
      <c r="E18" s="93"/>
      <c r="F18" s="94"/>
      <c r="G18" s="94"/>
      <c r="H18" s="94"/>
      <c r="I18" s="308"/>
      <c r="J18" s="94"/>
      <c r="K18" s="308"/>
      <c r="L18" s="295"/>
      <c r="M18" s="288"/>
    </row>
    <row r="19" spans="1:13" s="95" customFormat="1" ht="17.25" customHeight="1" thickBot="1" x14ac:dyDescent="0.3">
      <c r="A19" s="284"/>
      <c r="B19" s="286"/>
      <c r="C19" s="96" t="s">
        <v>15</v>
      </c>
      <c r="D19" s="97"/>
      <c r="E19" s="98"/>
      <c r="F19" s="98"/>
      <c r="G19" s="98"/>
      <c r="H19" s="98"/>
      <c r="I19" s="309"/>
      <c r="J19" s="97"/>
      <c r="K19" s="309"/>
      <c r="L19" s="307"/>
      <c r="M19" s="306"/>
    </row>
    <row r="20" spans="1:13" ht="17.25" customHeight="1" thickTop="1" thickBot="1" x14ac:dyDescent="0.3">
      <c r="A20" s="32"/>
      <c r="B20" s="18"/>
      <c r="C20" s="19"/>
      <c r="D20" s="28"/>
      <c r="E20" s="29"/>
      <c r="F20" s="29"/>
      <c r="G20" s="29"/>
      <c r="H20" s="29"/>
      <c r="I20" s="30"/>
      <c r="J20" s="46">
        <f>MIN(J8,J10,J12,J14,J16,J18)</f>
        <v>0</v>
      </c>
      <c r="K20" s="30"/>
      <c r="L20" s="28"/>
      <c r="M20" s="31"/>
    </row>
    <row r="21" spans="1:13" ht="17.25" customHeight="1" thickTop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customHeight="1" x14ac:dyDescent="0.25">
      <c r="A22" s="23"/>
      <c r="M22" s="17"/>
    </row>
    <row r="23" spans="1:13" ht="17.25" customHeight="1" x14ac:dyDescent="0.25">
      <c r="A23" s="23"/>
      <c r="B23" s="50" t="s">
        <v>32</v>
      </c>
      <c r="C23" s="49">
        <f>I3</f>
        <v>0.6</v>
      </c>
      <c r="M23" s="17"/>
    </row>
    <row r="24" spans="1:13" ht="17.25" customHeight="1" x14ac:dyDescent="0.25">
      <c r="A24" s="23"/>
      <c r="B24" s="50" t="s">
        <v>33</v>
      </c>
      <c r="C24" s="49">
        <f>K3</f>
        <v>0.4</v>
      </c>
      <c r="M24" s="17"/>
    </row>
    <row r="25" spans="1:13" ht="17.25" customHeight="1" x14ac:dyDescent="0.25">
      <c r="A25" s="23"/>
      <c r="B25" s="50" t="s">
        <v>16</v>
      </c>
      <c r="C25" s="49">
        <f>SUM(C23:C24)</f>
        <v>1</v>
      </c>
      <c r="M25" s="17"/>
    </row>
    <row r="26" spans="1:13" ht="17.25" customHeight="1" x14ac:dyDescent="0.25">
      <c r="A26" s="23"/>
      <c r="B26" s="50"/>
      <c r="C26" s="48"/>
      <c r="M26" s="17"/>
    </row>
    <row r="27" spans="1:13" ht="42.75" customHeight="1" x14ac:dyDescent="0.25">
      <c r="A27" s="23"/>
      <c r="B27" s="51" t="s">
        <v>26</v>
      </c>
      <c r="C27" s="49">
        <v>0.8</v>
      </c>
      <c r="M27" s="17"/>
    </row>
    <row r="28" spans="1:13" ht="17.25" customHeight="1" x14ac:dyDescent="0.25">
      <c r="A28" s="23"/>
      <c r="C28" s="24"/>
      <c r="M28" s="17"/>
    </row>
    <row r="29" spans="1:13" ht="17.25" customHeight="1" x14ac:dyDescent="0.3">
      <c r="A29" s="23"/>
      <c r="B29" s="47" t="s">
        <v>35</v>
      </c>
      <c r="C29" s="15"/>
      <c r="D29" s="15"/>
      <c r="E29" s="15"/>
      <c r="F29" s="49">
        <v>0.7</v>
      </c>
      <c r="G29" s="49"/>
      <c r="M29" s="17"/>
    </row>
    <row r="30" spans="1:13" ht="17.25" customHeight="1" thickBot="1" x14ac:dyDescent="0.3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ht="17.25" customHeight="1" thickTop="1" x14ac:dyDescent="0.25"/>
  </sheetData>
  <mergeCells count="53">
    <mergeCell ref="L18:L19"/>
    <mergeCell ref="L16:L17"/>
    <mergeCell ref="L14:L15"/>
    <mergeCell ref="G4:G6"/>
    <mergeCell ref="I10:I11"/>
    <mergeCell ref="I8:I9"/>
    <mergeCell ref="I18:I19"/>
    <mergeCell ref="I16:I17"/>
    <mergeCell ref="I14:I15"/>
    <mergeCell ref="I12:I13"/>
    <mergeCell ref="K18:K19"/>
    <mergeCell ref="K16:K17"/>
    <mergeCell ref="K14:K15"/>
    <mergeCell ref="K12:K13"/>
    <mergeCell ref="K10:K11"/>
    <mergeCell ref="I4:I6"/>
    <mergeCell ref="M18:M19"/>
    <mergeCell ref="M10:M11"/>
    <mergeCell ref="M12:M13"/>
    <mergeCell ref="M14:M15"/>
    <mergeCell ref="M16:M17"/>
    <mergeCell ref="D1:I2"/>
    <mergeCell ref="M8:M9"/>
    <mergeCell ref="A12:A13"/>
    <mergeCell ref="A1:B1"/>
    <mergeCell ref="A2:B2"/>
    <mergeCell ref="B8:B9"/>
    <mergeCell ref="B10:B11"/>
    <mergeCell ref="A8:A9"/>
    <mergeCell ref="A10:A11"/>
    <mergeCell ref="L12:L13"/>
    <mergeCell ref="L10:L11"/>
    <mergeCell ref="L8:L9"/>
    <mergeCell ref="K8:K9"/>
    <mergeCell ref="B4:B7"/>
    <mergeCell ref="A4:A7"/>
    <mergeCell ref="M4:M7"/>
    <mergeCell ref="A14:A15"/>
    <mergeCell ref="A16:A17"/>
    <mergeCell ref="D3:H3"/>
    <mergeCell ref="A18:A19"/>
    <mergeCell ref="B12:B13"/>
    <mergeCell ref="B14:B15"/>
    <mergeCell ref="B16:B17"/>
    <mergeCell ref="B18:B19"/>
    <mergeCell ref="L4:L6"/>
    <mergeCell ref="H4:H6"/>
    <mergeCell ref="J4:J6"/>
    <mergeCell ref="K4:K6"/>
    <mergeCell ref="C4:C6"/>
    <mergeCell ref="D4:D6"/>
    <mergeCell ref="E4:E6"/>
    <mergeCell ref="F4:F6"/>
  </mergeCells>
  <phoneticPr fontId="0" type="noConversion"/>
  <conditionalFormatting sqref="I7:K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9" orientation="landscape" verticalDpi="300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2018-05-28T11:52:31Z</cp:lastPrinted>
  <dcterms:created xsi:type="dcterms:W3CDTF">1998-04-12T06:27:49Z</dcterms:created>
  <dcterms:modified xsi:type="dcterms:W3CDTF">2023-11-15T06:43:35Z</dcterms:modified>
</cp:coreProperties>
</file>